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635" windowHeight="12780" tabRatio="844" activeTab="4"/>
  </bookViews>
  <sheets>
    <sheet name="Платная форма обучения" sheetId="1" r:id="rId1"/>
    <sheet name="Численность обучающихся за счет" sheetId="2" r:id="rId2"/>
    <sheet name="Вакантные места" sheetId="3" r:id="rId3"/>
    <sheet name="Численность по профессиям" sheetId="4" r:id="rId4"/>
    <sheet name="Диаграмма" sheetId="5" r:id="rId5"/>
  </sheets>
  <definedNames/>
  <calcPr fullCalcOnLoad="1" refMode="R1C1"/>
</workbook>
</file>

<file path=xl/sharedStrings.xml><?xml version="1.0" encoding="utf-8"?>
<sst xmlns="http://schemas.openxmlformats.org/spreadsheetml/2006/main" count="429" uniqueCount="149">
  <si>
    <t>Профессия/ Специальность</t>
  </si>
  <si>
    <t>Автомеханик</t>
  </si>
  <si>
    <t>Повар, кондитер</t>
  </si>
  <si>
    <t>Электромонтер по ремонту и обслуживанию электрооборудования</t>
  </si>
  <si>
    <t>Преподавание в начальных классах</t>
  </si>
  <si>
    <t xml:space="preserve">ВСЕГО КОЛЛЕДЖ </t>
  </si>
  <si>
    <t>01.09</t>
  </si>
  <si>
    <t>01.12</t>
  </si>
  <si>
    <t>01.01</t>
  </si>
  <si>
    <t>01.02</t>
  </si>
  <si>
    <t>01.03</t>
  </si>
  <si>
    <t>01.04</t>
  </si>
  <si>
    <t>01.06</t>
  </si>
  <si>
    <t>01.07</t>
  </si>
  <si>
    <t>01.08</t>
  </si>
  <si>
    <t>01.10</t>
  </si>
  <si>
    <t>02.11</t>
  </si>
  <si>
    <t>02.05</t>
  </si>
  <si>
    <t>Сестринское дело</t>
  </si>
  <si>
    <t xml:space="preserve">Повар, кондитер </t>
  </si>
  <si>
    <t xml:space="preserve">Мастер отделочных строительных работ </t>
  </si>
  <si>
    <t xml:space="preserve">Дошкольное образование </t>
  </si>
  <si>
    <t>Документационное обеспечение, управление и архивоведение</t>
  </si>
  <si>
    <t>ГБПОУ ЯНАО "Новоуренгойский многопрофильный колледж"</t>
  </si>
  <si>
    <t>№ п/п</t>
  </si>
  <si>
    <t>№ группы</t>
  </si>
  <si>
    <t>профессия/специальность</t>
  </si>
  <si>
    <t>01.11</t>
  </si>
  <si>
    <t>01.05</t>
  </si>
  <si>
    <t>Всего 1 курс</t>
  </si>
  <si>
    <t>Всего 2 курс</t>
  </si>
  <si>
    <t>Всего 3 курс</t>
  </si>
  <si>
    <t>Всего КОЛЛЕДЖ</t>
  </si>
  <si>
    <t>П-31</t>
  </si>
  <si>
    <t>ДО-19</t>
  </si>
  <si>
    <t>Право и организация социального обеспечения</t>
  </si>
  <si>
    <t>ГД-19</t>
  </si>
  <si>
    <t>Гостиничное дело</t>
  </si>
  <si>
    <t>ПДО-19</t>
  </si>
  <si>
    <t>СД-19</t>
  </si>
  <si>
    <t>Всего 4 курс</t>
  </si>
  <si>
    <t>Педагогика дополнительного образования</t>
  </si>
  <si>
    <t xml:space="preserve">1 курс </t>
  </si>
  <si>
    <t xml:space="preserve">2 курс </t>
  </si>
  <si>
    <t xml:space="preserve">3 курс </t>
  </si>
  <si>
    <t>4 курс</t>
  </si>
  <si>
    <t>А-35</t>
  </si>
  <si>
    <t>ЭМ-18</t>
  </si>
  <si>
    <t>П-32</t>
  </si>
  <si>
    <t>МО-10</t>
  </si>
  <si>
    <t>НП-7</t>
  </si>
  <si>
    <t xml:space="preserve">Наладчик аппаратного и программного обеспечения </t>
  </si>
  <si>
    <t>ПНК-20</t>
  </si>
  <si>
    <t>ПДО-20</t>
  </si>
  <si>
    <t>СД-20</t>
  </si>
  <si>
    <t>ДОУиА-20</t>
  </si>
  <si>
    <t>Сестринское дело (очно-заочная форма обучения</t>
  </si>
  <si>
    <t>специальность</t>
  </si>
  <si>
    <t>ДО-20</t>
  </si>
  <si>
    <t>Дошкольное образование (заочная форма обучения)</t>
  </si>
  <si>
    <t>ВСЕГО по очной, очно-заочной форме обучения</t>
  </si>
  <si>
    <t>ВСЕГО по заочной форме обучения</t>
  </si>
  <si>
    <t xml:space="preserve"> </t>
  </si>
  <si>
    <t>ПИОСО-20</t>
  </si>
  <si>
    <t>код</t>
  </si>
  <si>
    <t>МА-21</t>
  </si>
  <si>
    <t>МА-21/2</t>
  </si>
  <si>
    <t>ЭМ-21</t>
  </si>
  <si>
    <t>МО-21</t>
  </si>
  <si>
    <t>СВ-21</t>
  </si>
  <si>
    <t>КИП-21</t>
  </si>
  <si>
    <t>ПВ-21</t>
  </si>
  <si>
    <t>Мастер по ремонту и обслуживанию автомобилей</t>
  </si>
  <si>
    <t>Мастер отделочных строительных и декоративных работ</t>
  </si>
  <si>
    <t>Сварщик (ручной и частично механизированной сварки (наплавки)</t>
  </si>
  <si>
    <t>Мастер контрольно-измерителных приборов и автоматики</t>
  </si>
  <si>
    <t>ЛД-21</t>
  </si>
  <si>
    <t>СД-21</t>
  </si>
  <si>
    <t>ТЭО-21</t>
  </si>
  <si>
    <t>СА-21</t>
  </si>
  <si>
    <t>ДО-21</t>
  </si>
  <si>
    <t>ГД-21</t>
  </si>
  <si>
    <t>ФК-21</t>
  </si>
  <si>
    <t>Лечебное дело</t>
  </si>
  <si>
    <t>Техн. эксплуатация и обслуживание элек. и электромех. оборудования</t>
  </si>
  <si>
    <t xml:space="preserve">Сетевое и системное администрирование </t>
  </si>
  <si>
    <t xml:space="preserve">Физическая культура </t>
  </si>
  <si>
    <t>31.02.01</t>
  </si>
  <si>
    <t>34.02.01</t>
  </si>
  <si>
    <t>13.02.11</t>
  </si>
  <si>
    <t>09.02.06</t>
  </si>
  <si>
    <t>44.02.01</t>
  </si>
  <si>
    <t>43.02.14</t>
  </si>
  <si>
    <t>49.02.01</t>
  </si>
  <si>
    <t>13.01.10</t>
  </si>
  <si>
    <t>43.01.09</t>
  </si>
  <si>
    <t>23.01.03</t>
  </si>
  <si>
    <t>08.01.08</t>
  </si>
  <si>
    <t>09.01.01</t>
  </si>
  <si>
    <t>44.02.03</t>
  </si>
  <si>
    <t>40.02.01</t>
  </si>
  <si>
    <t>46.02.01</t>
  </si>
  <si>
    <t>23.01.17</t>
  </si>
  <si>
    <t>08.01.25</t>
  </si>
  <si>
    <t>15.01.05</t>
  </si>
  <si>
    <t>15.01.31</t>
  </si>
  <si>
    <t>СДп-21/1</t>
  </si>
  <si>
    <t>СДп-21/2</t>
  </si>
  <si>
    <t>ЛДп-20</t>
  </si>
  <si>
    <t>Лабораторная диагностика</t>
  </si>
  <si>
    <t>СДп-19/1</t>
  </si>
  <si>
    <t>СДп-19/2</t>
  </si>
  <si>
    <t>Численность обучающихся за счет бюджетных ассигнований (очная форма обучения) 2022-2023 уч.год</t>
  </si>
  <si>
    <t>08.01.26</t>
  </si>
  <si>
    <t>ЖКХ-22</t>
  </si>
  <si>
    <t>Мастер по ремонту и обслуживанию инженерных систем и жкх</t>
  </si>
  <si>
    <t>СР-22</t>
  </si>
  <si>
    <t>ОЭВМ-22</t>
  </si>
  <si>
    <t>Социальная работа</t>
  </si>
  <si>
    <t>Оператор электронно-вычислительных и вычислительных машин</t>
  </si>
  <si>
    <t>ПНК-22</t>
  </si>
  <si>
    <t>МА-22</t>
  </si>
  <si>
    <t>МО-22</t>
  </si>
  <si>
    <t>СВ-22</t>
  </si>
  <si>
    <t>ПВ-22</t>
  </si>
  <si>
    <t>СД-22</t>
  </si>
  <si>
    <t>ТЭО-22</t>
  </si>
  <si>
    <t>СА-22</t>
  </si>
  <si>
    <t>ГД-22</t>
  </si>
  <si>
    <t>ПИОСО-22</t>
  </si>
  <si>
    <t>РНГМ-22</t>
  </si>
  <si>
    <t>21.02.01</t>
  </si>
  <si>
    <t>Разработка и эксплуатация нефтеных и газовых месторождений</t>
  </si>
  <si>
    <t>Техн. эксплуатац. и обслужив. элек. и электромех. оборудования</t>
  </si>
  <si>
    <t>Численность обучающихся по договорам об оказании платных образовательных услуг (заочная, очная, очно-заочная форма обучения) 2022-2023 уч.год</t>
  </si>
  <si>
    <t>ДО-22</t>
  </si>
  <si>
    <t>СДп-22/1</t>
  </si>
  <si>
    <t>СДп-22/2</t>
  </si>
  <si>
    <t>Сестринское дело (очно-заочная форма обучения)</t>
  </si>
  <si>
    <t>Итого ППКРС</t>
  </si>
  <si>
    <t>Итого ППСЗ</t>
  </si>
  <si>
    <t>Итого ПССЗ</t>
  </si>
  <si>
    <t>06199</t>
  </si>
  <si>
    <t>Итого ПО</t>
  </si>
  <si>
    <t>ВСЕГО ПО</t>
  </si>
  <si>
    <t>ВСЕГО ППКРС</t>
  </si>
  <si>
    <t>ВСЕГО ПССЗ</t>
  </si>
  <si>
    <t>44.02.02</t>
  </si>
  <si>
    <t>ПДО-22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</si>
</sst>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1">
    <font>
      <sz val="10"/>
      <name val="Arial Cyr"/>
      <family val="0"/>
    </font>
    <font>
      <sz val="9.5"/>
      <name val="Times New Roman"/>
      <family val="1"/>
    </font>
    <font>
      <b/>
      <sz val="9.5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9"/>
      <name val="Arial"/>
      <family val="0"/>
    </font>
    <font>
      <b/>
      <sz val="9"/>
      <name val="Arial"/>
      <family val="0"/>
    </font>
    <font>
      <sz val="8"/>
      <name val="Arial"/>
      <family val="2"/>
    </font>
    <font>
      <sz val="9"/>
      <name val="Arial Cyr"/>
      <family val="0"/>
    </font>
    <font>
      <b/>
      <sz val="8"/>
      <name val="Arial"/>
      <family val="2"/>
    </font>
    <font>
      <sz val="8"/>
      <name val="Arial Cyr"/>
      <family val="0"/>
    </font>
    <font>
      <sz val="7"/>
      <name val="Arial"/>
      <family val="2"/>
    </font>
    <font>
      <b/>
      <sz val="10"/>
      <name val="Arial Cyr"/>
      <family val="0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0" xfId="0" applyFont="1" applyAlignment="1">
      <alignment/>
    </xf>
    <xf numFmtId="0" fontId="8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7" fillId="0" borderId="10" xfId="0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0" fontId="11" fillId="0" borderId="0" xfId="0" applyFont="1" applyAlignment="1">
      <alignment vertical="top"/>
    </xf>
    <xf numFmtId="0" fontId="12" fillId="0" borderId="10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1" fontId="11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right"/>
    </xf>
    <xf numFmtId="0" fontId="12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right"/>
    </xf>
    <xf numFmtId="0" fontId="11" fillId="0" borderId="10" xfId="0" applyFont="1" applyBorder="1" applyAlignment="1">
      <alignment horizontal="right"/>
    </xf>
    <xf numFmtId="0" fontId="7" fillId="0" borderId="10" xfId="0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wrapText="1"/>
    </xf>
    <xf numFmtId="0" fontId="11" fillId="0" borderId="0" xfId="0" applyFont="1" applyAlignment="1">
      <alignment/>
    </xf>
    <xf numFmtId="49" fontId="14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5" fillId="0" borderId="10" xfId="73" applyFont="1" applyBorder="1">
      <alignment/>
      <protection/>
    </xf>
    <xf numFmtId="0" fontId="5" fillId="0" borderId="10" xfId="74" applyFont="1" applyBorder="1">
      <alignment/>
      <protection/>
    </xf>
    <xf numFmtId="0" fontId="5" fillId="0" borderId="10" xfId="75" applyFont="1" applyBorder="1">
      <alignment/>
      <protection/>
    </xf>
    <xf numFmtId="0" fontId="5" fillId="0" borderId="10" xfId="76" applyFont="1" applyBorder="1">
      <alignment/>
      <protection/>
    </xf>
    <xf numFmtId="0" fontId="5" fillId="0" borderId="10" xfId="77" applyFont="1" applyBorder="1">
      <alignment/>
      <protection/>
    </xf>
    <xf numFmtId="0" fontId="5" fillId="0" borderId="10" xfId="53" applyFont="1" applyBorder="1">
      <alignment/>
      <protection/>
    </xf>
    <xf numFmtId="0" fontId="5" fillId="0" borderId="10" xfId="54" applyFont="1" applyBorder="1">
      <alignment/>
      <protection/>
    </xf>
    <xf numFmtId="0" fontId="5" fillId="0" borderId="10" xfId="55" applyFont="1" applyBorder="1">
      <alignment/>
      <protection/>
    </xf>
    <xf numFmtId="0" fontId="5" fillId="0" borderId="10" xfId="56" applyFont="1" applyBorder="1">
      <alignment/>
      <protection/>
    </xf>
    <xf numFmtId="0" fontId="5" fillId="0" borderId="10" xfId="57" applyFont="1" applyBorder="1">
      <alignment/>
      <protection/>
    </xf>
    <xf numFmtId="0" fontId="5" fillId="0" borderId="10" xfId="58" applyFont="1" applyBorder="1">
      <alignment/>
      <protection/>
    </xf>
    <xf numFmtId="0" fontId="5" fillId="0" borderId="10" xfId="59" applyFont="1" applyBorder="1">
      <alignment/>
      <protection/>
    </xf>
    <xf numFmtId="0" fontId="5" fillId="0" borderId="10" xfId="60" applyFont="1" applyBorder="1">
      <alignment/>
      <protection/>
    </xf>
    <xf numFmtId="0" fontId="5" fillId="0" borderId="10" xfId="61" applyFont="1" applyBorder="1">
      <alignment/>
      <protection/>
    </xf>
    <xf numFmtId="0" fontId="5" fillId="0" borderId="10" xfId="63" applyFont="1" applyBorder="1">
      <alignment/>
      <protection/>
    </xf>
    <xf numFmtId="0" fontId="5" fillId="0" borderId="10" xfId="64" applyFont="1" applyBorder="1">
      <alignment/>
      <protection/>
    </xf>
    <xf numFmtId="0" fontId="5" fillId="0" borderId="10" xfId="65" applyFont="1" applyBorder="1">
      <alignment/>
      <protection/>
    </xf>
    <xf numFmtId="0" fontId="5" fillId="0" borderId="10" xfId="66" applyFont="1" applyBorder="1">
      <alignment/>
      <protection/>
    </xf>
    <xf numFmtId="0" fontId="5" fillId="0" borderId="10" xfId="67" applyFont="1" applyBorder="1">
      <alignment/>
      <protection/>
    </xf>
    <xf numFmtId="0" fontId="5" fillId="0" borderId="10" xfId="68" applyFont="1" applyBorder="1">
      <alignment/>
      <protection/>
    </xf>
    <xf numFmtId="0" fontId="5" fillId="0" borderId="10" xfId="69" applyFont="1" applyBorder="1">
      <alignment/>
      <protection/>
    </xf>
    <xf numFmtId="0" fontId="5" fillId="0" borderId="10" xfId="70" applyFont="1" applyBorder="1">
      <alignment/>
      <protection/>
    </xf>
    <xf numFmtId="0" fontId="5" fillId="0" borderId="10" xfId="71" applyFont="1" applyBorder="1">
      <alignment/>
      <protection/>
    </xf>
    <xf numFmtId="0" fontId="5" fillId="0" borderId="10" xfId="72" applyFont="1" applyBorder="1">
      <alignment/>
      <protection/>
    </xf>
    <xf numFmtId="0" fontId="0" fillId="0" borderId="10" xfId="0" applyBorder="1" applyAlignment="1">
      <alignment/>
    </xf>
    <xf numFmtId="0" fontId="15" fillId="0" borderId="10" xfId="0" applyFont="1" applyBorder="1" applyAlignment="1">
      <alignment/>
    </xf>
    <xf numFmtId="0" fontId="14" fillId="0" borderId="10" xfId="0" applyFont="1" applyBorder="1" applyAlignment="1">
      <alignment horizontal="left" vertical="center"/>
    </xf>
    <xf numFmtId="49" fontId="14" fillId="0" borderId="10" xfId="0" applyNumberFormat="1" applyFont="1" applyBorder="1" applyAlignment="1">
      <alignment horizontal="left"/>
    </xf>
    <xf numFmtId="0" fontId="8" fillId="33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/>
    </xf>
    <xf numFmtId="0" fontId="9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12" fillId="34" borderId="10" xfId="0" applyFont="1" applyFill="1" applyBorder="1" applyAlignment="1">
      <alignment/>
    </xf>
    <xf numFmtId="0" fontId="12" fillId="34" borderId="10" xfId="0" applyFont="1" applyFill="1" applyBorder="1" applyAlignment="1">
      <alignment/>
    </xf>
    <xf numFmtId="0" fontId="12" fillId="34" borderId="11" xfId="0" applyFont="1" applyFill="1" applyBorder="1" applyAlignment="1">
      <alignment horizontal="left"/>
    </xf>
    <xf numFmtId="0" fontId="12" fillId="34" borderId="12" xfId="0" applyFont="1" applyFill="1" applyBorder="1" applyAlignment="1">
      <alignment horizontal="left"/>
    </xf>
    <xf numFmtId="0" fontId="12" fillId="34" borderId="13" xfId="0" applyFont="1" applyFill="1" applyBorder="1" applyAlignment="1">
      <alignment horizontal="left"/>
    </xf>
    <xf numFmtId="0" fontId="12" fillId="34" borderId="11" xfId="0" applyFont="1" applyFill="1" applyBorder="1" applyAlignment="1">
      <alignment horizontal="left"/>
    </xf>
    <xf numFmtId="0" fontId="12" fillId="34" borderId="12" xfId="0" applyFont="1" applyFill="1" applyBorder="1" applyAlignment="1">
      <alignment horizontal="left"/>
    </xf>
    <xf numFmtId="0" fontId="12" fillId="34" borderId="13" xfId="0" applyFont="1" applyFill="1" applyBorder="1" applyAlignment="1">
      <alignment horizontal="left"/>
    </xf>
    <xf numFmtId="1" fontId="9" fillId="0" borderId="10" xfId="0" applyNumberFormat="1" applyFont="1" applyBorder="1" applyAlignment="1">
      <alignment/>
    </xf>
    <xf numFmtId="1" fontId="8" fillId="34" borderId="10" xfId="0" applyNumberFormat="1" applyFont="1" applyFill="1" applyBorder="1" applyAlignment="1">
      <alignment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12" fillId="34" borderId="11" xfId="0" applyFont="1" applyFill="1" applyBorder="1" applyAlignment="1">
      <alignment horizontal="center"/>
    </xf>
    <xf numFmtId="0" fontId="12" fillId="34" borderId="12" xfId="0" applyFont="1" applyFill="1" applyBorder="1" applyAlignment="1">
      <alignment horizontal="center"/>
    </xf>
    <xf numFmtId="0" fontId="12" fillId="34" borderId="13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11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16" fillId="34" borderId="11" xfId="0" applyFont="1" applyFill="1" applyBorder="1" applyAlignment="1">
      <alignment horizontal="left"/>
    </xf>
    <xf numFmtId="0" fontId="16" fillId="34" borderId="12" xfId="0" applyFont="1" applyFill="1" applyBorder="1" applyAlignment="1">
      <alignment horizontal="left"/>
    </xf>
    <xf numFmtId="0" fontId="16" fillId="34" borderId="13" xfId="0" applyFont="1" applyFill="1" applyBorder="1" applyAlignment="1">
      <alignment horizontal="left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34" borderId="11" xfId="0" applyFont="1" applyFill="1" applyBorder="1" applyAlignment="1">
      <alignment horizontal="left"/>
    </xf>
    <xf numFmtId="0" fontId="12" fillId="34" borderId="12" xfId="0" applyFont="1" applyFill="1" applyBorder="1" applyAlignment="1">
      <alignment horizontal="left"/>
    </xf>
    <xf numFmtId="0" fontId="12" fillId="34" borderId="13" xfId="0" applyFont="1" applyFill="1" applyBorder="1" applyAlignment="1">
      <alignment horizontal="left"/>
    </xf>
    <xf numFmtId="0" fontId="1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justify" wrapText="1"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0" xfId="63"/>
    <cellStyle name="Обычный 21" xfId="64"/>
    <cellStyle name="Обычный 22" xfId="65"/>
    <cellStyle name="Обычный 23" xfId="66"/>
    <cellStyle name="Обычный 24" xfId="67"/>
    <cellStyle name="Обычный 25" xfId="68"/>
    <cellStyle name="Обычный 26" xfId="69"/>
    <cellStyle name="Обычный 27" xfId="70"/>
    <cellStyle name="Обычный 28" xfId="71"/>
    <cellStyle name="Обычный 29" xfId="72"/>
    <cellStyle name="Обычный 4" xfId="73"/>
    <cellStyle name="Обычный 5" xfId="74"/>
    <cellStyle name="Обычный 6" xfId="75"/>
    <cellStyle name="Обычный 7" xfId="76"/>
    <cellStyle name="Обычный 8" xfId="77"/>
    <cellStyle name="Followed Hyperlink" xfId="78"/>
    <cellStyle name="Плохой" xfId="79"/>
    <cellStyle name="Пояснение" xfId="80"/>
    <cellStyle name="Примечание" xfId="81"/>
    <cellStyle name="Percent" xfId="82"/>
    <cellStyle name="Связанная ячейка" xfId="83"/>
    <cellStyle name="Текст предупреждения" xfId="84"/>
    <cellStyle name="Comma" xfId="85"/>
    <cellStyle name="Comma [0]" xfId="86"/>
    <cellStyle name="Хороший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1"/>
  <sheetViews>
    <sheetView zoomScale="110" zoomScaleNormal="110" zoomScalePageLayoutView="0" workbookViewId="0" topLeftCell="A1">
      <selection activeCell="C29" sqref="C29"/>
    </sheetView>
  </sheetViews>
  <sheetFormatPr defaultColWidth="9.00390625" defaultRowHeight="12.75"/>
  <cols>
    <col min="1" max="1" width="5.625" style="0" customWidth="1"/>
    <col min="2" max="2" width="9.00390625" style="0" customWidth="1"/>
    <col min="3" max="3" width="55.75390625" style="0" customWidth="1"/>
    <col min="4" max="15" width="4.75390625" style="0" customWidth="1"/>
  </cols>
  <sheetData>
    <row r="1" spans="1:15" ht="11.25" customHeight="1">
      <c r="A1" s="84" t="s">
        <v>23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:20" ht="11.25" customHeight="1">
      <c r="A2" s="85" t="s">
        <v>134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5"/>
      <c r="T2" s="3"/>
    </row>
    <row r="3" spans="1:15" s="17" customFormat="1" ht="12" customHeight="1">
      <c r="A3" s="15" t="s">
        <v>24</v>
      </c>
      <c r="B3" s="15" t="s">
        <v>25</v>
      </c>
      <c r="C3" s="23" t="s">
        <v>57</v>
      </c>
      <c r="D3" s="16" t="s">
        <v>6</v>
      </c>
      <c r="E3" s="16" t="s">
        <v>15</v>
      </c>
      <c r="F3" s="16" t="s">
        <v>27</v>
      </c>
      <c r="G3" s="16" t="s">
        <v>7</v>
      </c>
      <c r="H3" s="16" t="s">
        <v>8</v>
      </c>
      <c r="I3" s="16" t="s">
        <v>9</v>
      </c>
      <c r="J3" s="16" t="s">
        <v>10</v>
      </c>
      <c r="K3" s="16" t="s">
        <v>11</v>
      </c>
      <c r="L3" s="16" t="s">
        <v>28</v>
      </c>
      <c r="M3" s="16" t="s">
        <v>12</v>
      </c>
      <c r="N3" s="16" t="s">
        <v>13</v>
      </c>
      <c r="O3" s="16" t="s">
        <v>14</v>
      </c>
    </row>
    <row r="4" spans="1:16" ht="12" customHeight="1">
      <c r="A4" s="81" t="s">
        <v>42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3"/>
      <c r="P4" s="4"/>
    </row>
    <row r="5" spans="1:16" ht="10.5" customHeight="1">
      <c r="A5" s="6">
        <v>1</v>
      </c>
      <c r="B5" s="11" t="s">
        <v>136</v>
      </c>
      <c r="C5" s="8" t="s">
        <v>138</v>
      </c>
      <c r="D5" s="26">
        <v>0</v>
      </c>
      <c r="E5" s="27">
        <v>32</v>
      </c>
      <c r="F5" s="26">
        <v>28</v>
      </c>
      <c r="G5" s="26">
        <v>28</v>
      </c>
      <c r="H5" s="26">
        <v>28</v>
      </c>
      <c r="I5" s="26"/>
      <c r="J5" s="32"/>
      <c r="K5" s="32"/>
      <c r="L5" s="21"/>
      <c r="M5" s="21"/>
      <c r="N5" s="21"/>
      <c r="O5" s="21"/>
      <c r="P5" s="4"/>
    </row>
    <row r="6" spans="1:16" ht="10.5" customHeight="1">
      <c r="A6" s="6">
        <v>2</v>
      </c>
      <c r="B6" s="11" t="s">
        <v>137</v>
      </c>
      <c r="C6" s="8" t="s">
        <v>138</v>
      </c>
      <c r="D6" s="26">
        <v>0</v>
      </c>
      <c r="E6" s="27">
        <v>23</v>
      </c>
      <c r="F6" s="26">
        <v>22</v>
      </c>
      <c r="G6" s="26">
        <v>22</v>
      </c>
      <c r="H6" s="26">
        <v>20</v>
      </c>
      <c r="I6" s="26"/>
      <c r="J6" s="32"/>
      <c r="K6" s="32"/>
      <c r="L6" s="21"/>
      <c r="M6" s="21"/>
      <c r="N6" s="21"/>
      <c r="O6" s="21"/>
      <c r="P6" s="4"/>
    </row>
    <row r="7" spans="1:16" ht="10.5" customHeight="1">
      <c r="A7" s="6">
        <v>3</v>
      </c>
      <c r="B7" s="11" t="s">
        <v>135</v>
      </c>
      <c r="C7" s="8" t="s">
        <v>59</v>
      </c>
      <c r="D7" s="26">
        <v>0</v>
      </c>
      <c r="E7" s="27">
        <v>0</v>
      </c>
      <c r="F7" s="26">
        <v>23</v>
      </c>
      <c r="G7" s="26">
        <v>23</v>
      </c>
      <c r="H7" s="26">
        <v>23</v>
      </c>
      <c r="I7" s="26"/>
      <c r="J7" s="32"/>
      <c r="K7" s="32"/>
      <c r="L7" s="21"/>
      <c r="M7" s="21"/>
      <c r="N7" s="21"/>
      <c r="O7" s="21"/>
      <c r="P7" s="4"/>
    </row>
    <row r="8" spans="1:16" ht="10.5" customHeight="1">
      <c r="A8" s="78" t="s">
        <v>29</v>
      </c>
      <c r="B8" s="79"/>
      <c r="C8" s="80"/>
      <c r="D8" s="24">
        <f aca="true" t="shared" si="0" ref="D8:O8">SUM(D5:D7)</f>
        <v>0</v>
      </c>
      <c r="E8" s="24">
        <f t="shared" si="0"/>
        <v>55</v>
      </c>
      <c r="F8" s="24">
        <f t="shared" si="0"/>
        <v>73</v>
      </c>
      <c r="G8" s="24">
        <f t="shared" si="0"/>
        <v>73</v>
      </c>
      <c r="H8" s="24">
        <f t="shared" si="0"/>
        <v>71</v>
      </c>
      <c r="I8" s="14">
        <f t="shared" si="0"/>
        <v>0</v>
      </c>
      <c r="J8" s="14">
        <f t="shared" si="0"/>
        <v>0</v>
      </c>
      <c r="K8" s="14">
        <f t="shared" si="0"/>
        <v>0</v>
      </c>
      <c r="L8" s="14">
        <f t="shared" si="0"/>
        <v>0</v>
      </c>
      <c r="M8" s="14">
        <f t="shared" si="0"/>
        <v>0</v>
      </c>
      <c r="N8" s="14">
        <f t="shared" si="0"/>
        <v>0</v>
      </c>
      <c r="O8" s="14">
        <f t="shared" si="0"/>
        <v>0</v>
      </c>
      <c r="P8" s="4"/>
    </row>
    <row r="9" spans="1:16" ht="9" customHeight="1">
      <c r="A9" s="81" t="s">
        <v>43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3"/>
      <c r="P9" s="4"/>
    </row>
    <row r="10" spans="1:16" ht="10.5" customHeight="1">
      <c r="A10" s="6">
        <v>1</v>
      </c>
      <c r="B10" s="11" t="s">
        <v>106</v>
      </c>
      <c r="C10" s="8" t="s">
        <v>56</v>
      </c>
      <c r="D10" s="11">
        <v>19</v>
      </c>
      <c r="E10" s="12">
        <v>21</v>
      </c>
      <c r="F10" s="22">
        <v>20</v>
      </c>
      <c r="G10" s="22">
        <v>20</v>
      </c>
      <c r="H10" s="22">
        <v>20</v>
      </c>
      <c r="I10" s="22"/>
      <c r="J10" s="22"/>
      <c r="K10" s="22"/>
      <c r="L10" s="22"/>
      <c r="M10" s="22"/>
      <c r="N10" s="22"/>
      <c r="O10" s="22"/>
      <c r="P10" s="4"/>
    </row>
    <row r="11" spans="1:16" ht="10.5" customHeight="1">
      <c r="A11" s="6">
        <v>2</v>
      </c>
      <c r="B11" s="11" t="s">
        <v>107</v>
      </c>
      <c r="C11" s="8" t="s">
        <v>56</v>
      </c>
      <c r="D11" s="11">
        <v>23</v>
      </c>
      <c r="E11" s="12">
        <v>22</v>
      </c>
      <c r="F11" s="22">
        <v>21</v>
      </c>
      <c r="G11" s="22">
        <v>21</v>
      </c>
      <c r="H11" s="22">
        <v>21</v>
      </c>
      <c r="I11" s="22"/>
      <c r="J11" s="22"/>
      <c r="K11" s="22"/>
      <c r="L11" s="22"/>
      <c r="M11" s="22"/>
      <c r="N11" s="22"/>
      <c r="O11" s="22"/>
      <c r="P11" s="4"/>
    </row>
    <row r="12" spans="1:16" ht="10.5" customHeight="1">
      <c r="A12" s="6">
        <v>3</v>
      </c>
      <c r="B12" s="11" t="s">
        <v>80</v>
      </c>
      <c r="C12" s="8" t="s">
        <v>59</v>
      </c>
      <c r="D12" s="11">
        <v>13</v>
      </c>
      <c r="E12" s="12">
        <v>13</v>
      </c>
      <c r="F12" s="22">
        <v>13</v>
      </c>
      <c r="G12" s="22">
        <v>13</v>
      </c>
      <c r="H12" s="22">
        <v>13</v>
      </c>
      <c r="I12" s="22"/>
      <c r="J12" s="22"/>
      <c r="K12" s="22"/>
      <c r="L12" s="22"/>
      <c r="M12" s="22"/>
      <c r="N12" s="22"/>
      <c r="O12" s="22"/>
      <c r="P12" s="4"/>
    </row>
    <row r="13" spans="1:16" ht="10.5" customHeight="1">
      <c r="A13" s="78" t="s">
        <v>30</v>
      </c>
      <c r="B13" s="79"/>
      <c r="C13" s="80"/>
      <c r="D13" s="13">
        <f aca="true" t="shared" si="1" ref="D13:O13">SUM(D10:D12)</f>
        <v>55</v>
      </c>
      <c r="E13" s="13">
        <f t="shared" si="1"/>
        <v>56</v>
      </c>
      <c r="F13" s="13">
        <f t="shared" si="1"/>
        <v>54</v>
      </c>
      <c r="G13" s="13">
        <f t="shared" si="1"/>
        <v>54</v>
      </c>
      <c r="H13" s="13">
        <f t="shared" si="1"/>
        <v>54</v>
      </c>
      <c r="I13" s="13">
        <f t="shared" si="1"/>
        <v>0</v>
      </c>
      <c r="J13" s="13">
        <f t="shared" si="1"/>
        <v>0</v>
      </c>
      <c r="K13" s="11">
        <f t="shared" si="1"/>
        <v>0</v>
      </c>
      <c r="L13" s="11">
        <f t="shared" si="1"/>
        <v>0</v>
      </c>
      <c r="M13" s="11">
        <f t="shared" si="1"/>
        <v>0</v>
      </c>
      <c r="N13" s="11">
        <f t="shared" si="1"/>
        <v>0</v>
      </c>
      <c r="O13" s="11">
        <f t="shared" si="1"/>
        <v>0</v>
      </c>
      <c r="P13" s="4"/>
    </row>
    <row r="14" spans="1:16" ht="9" customHeight="1">
      <c r="A14" s="81" t="s">
        <v>44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3"/>
      <c r="P14" s="4"/>
    </row>
    <row r="15" spans="1:16" ht="10.5" customHeight="1">
      <c r="A15" s="6">
        <v>1</v>
      </c>
      <c r="B15" s="7" t="s">
        <v>108</v>
      </c>
      <c r="C15" s="8" t="s">
        <v>109</v>
      </c>
      <c r="D15" s="11">
        <v>15</v>
      </c>
      <c r="E15" s="12">
        <v>15</v>
      </c>
      <c r="F15" s="22">
        <v>14</v>
      </c>
      <c r="G15" s="22">
        <v>14</v>
      </c>
      <c r="H15" s="22">
        <v>13</v>
      </c>
      <c r="I15" s="22"/>
      <c r="J15" s="22"/>
      <c r="K15" s="22"/>
      <c r="L15" s="22"/>
      <c r="M15" s="22"/>
      <c r="N15" s="22"/>
      <c r="O15" s="22"/>
      <c r="P15" s="4"/>
    </row>
    <row r="16" spans="1:16" ht="10.5" customHeight="1">
      <c r="A16" s="6">
        <v>2</v>
      </c>
      <c r="B16" s="7" t="s">
        <v>58</v>
      </c>
      <c r="C16" s="8" t="s">
        <v>59</v>
      </c>
      <c r="D16" s="11">
        <v>24</v>
      </c>
      <c r="E16" s="12">
        <v>24</v>
      </c>
      <c r="F16" s="22">
        <v>24</v>
      </c>
      <c r="G16" s="22">
        <v>24</v>
      </c>
      <c r="H16" s="22">
        <v>24</v>
      </c>
      <c r="I16" s="22"/>
      <c r="J16" s="22"/>
      <c r="K16" s="22"/>
      <c r="L16" s="22"/>
      <c r="M16" s="22"/>
      <c r="N16" s="22"/>
      <c r="O16" s="22"/>
      <c r="P16" s="4"/>
    </row>
    <row r="17" spans="1:16" ht="9" customHeight="1">
      <c r="A17" s="89" t="s">
        <v>31</v>
      </c>
      <c r="B17" s="89"/>
      <c r="C17" s="89"/>
      <c r="D17" s="13">
        <f aca="true" t="shared" si="2" ref="D17:O17">SUM(D15:D16)</f>
        <v>39</v>
      </c>
      <c r="E17" s="13">
        <f t="shared" si="2"/>
        <v>39</v>
      </c>
      <c r="F17" s="13">
        <f t="shared" si="2"/>
        <v>38</v>
      </c>
      <c r="G17" s="13">
        <f t="shared" si="2"/>
        <v>38</v>
      </c>
      <c r="H17" s="13">
        <f t="shared" si="2"/>
        <v>37</v>
      </c>
      <c r="I17" s="13">
        <f t="shared" si="2"/>
        <v>0</v>
      </c>
      <c r="J17" s="13">
        <f t="shared" si="2"/>
        <v>0</v>
      </c>
      <c r="K17" s="13">
        <f t="shared" si="2"/>
        <v>0</v>
      </c>
      <c r="L17" s="13">
        <f t="shared" si="2"/>
        <v>0</v>
      </c>
      <c r="M17" s="13">
        <f t="shared" si="2"/>
        <v>0</v>
      </c>
      <c r="N17" s="13">
        <f t="shared" si="2"/>
        <v>0</v>
      </c>
      <c r="O17" s="13">
        <f t="shared" si="2"/>
        <v>0</v>
      </c>
      <c r="P17" s="4"/>
    </row>
    <row r="18" spans="1:16" ht="10.5" customHeight="1">
      <c r="A18" s="81" t="s">
        <v>45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3"/>
      <c r="P18" s="4"/>
    </row>
    <row r="19" spans="1:16" s="20" customFormat="1" ht="10.5" customHeight="1">
      <c r="A19" s="6">
        <v>1</v>
      </c>
      <c r="B19" s="7" t="s">
        <v>34</v>
      </c>
      <c r="C19" s="8" t="s">
        <v>59</v>
      </c>
      <c r="D19" s="11">
        <v>20</v>
      </c>
      <c r="E19" s="12">
        <v>20</v>
      </c>
      <c r="F19" s="22">
        <v>20</v>
      </c>
      <c r="G19" s="22">
        <v>20</v>
      </c>
      <c r="H19" s="22">
        <v>20</v>
      </c>
      <c r="I19" s="22"/>
      <c r="J19" s="22"/>
      <c r="K19" s="22"/>
      <c r="L19" s="22"/>
      <c r="M19" s="22"/>
      <c r="N19" s="22"/>
      <c r="O19" s="22"/>
      <c r="P19" s="19"/>
    </row>
    <row r="20" spans="1:16" s="20" customFormat="1" ht="10.5" customHeight="1">
      <c r="A20" s="33">
        <v>2</v>
      </c>
      <c r="B20" s="11" t="s">
        <v>110</v>
      </c>
      <c r="C20" s="8" t="s">
        <v>138</v>
      </c>
      <c r="D20" s="11">
        <v>22</v>
      </c>
      <c r="E20" s="12">
        <v>21</v>
      </c>
      <c r="F20" s="22">
        <v>21</v>
      </c>
      <c r="G20" s="22">
        <v>21</v>
      </c>
      <c r="H20" s="22">
        <v>21</v>
      </c>
      <c r="I20" s="22"/>
      <c r="J20" s="22"/>
      <c r="K20" s="22"/>
      <c r="L20" s="22"/>
      <c r="M20" s="22"/>
      <c r="N20" s="22"/>
      <c r="O20" s="22"/>
      <c r="P20" s="19"/>
    </row>
    <row r="21" spans="1:16" s="20" customFormat="1" ht="10.5" customHeight="1">
      <c r="A21" s="33">
        <v>3</v>
      </c>
      <c r="B21" s="11" t="s">
        <v>111</v>
      </c>
      <c r="C21" s="8" t="s">
        <v>138</v>
      </c>
      <c r="D21" s="11">
        <v>19</v>
      </c>
      <c r="E21" s="12">
        <v>18</v>
      </c>
      <c r="F21" s="22">
        <v>19</v>
      </c>
      <c r="G21" s="22">
        <v>19</v>
      </c>
      <c r="H21" s="22">
        <v>19</v>
      </c>
      <c r="I21" s="22"/>
      <c r="J21" s="22"/>
      <c r="K21" s="22"/>
      <c r="L21" s="22"/>
      <c r="M21" s="22"/>
      <c r="N21" s="22"/>
      <c r="O21" s="22"/>
      <c r="P21" s="19"/>
    </row>
    <row r="22" spans="1:16" s="20" customFormat="1" ht="10.5" customHeight="1">
      <c r="A22" s="86" t="s">
        <v>40</v>
      </c>
      <c r="B22" s="87"/>
      <c r="C22" s="88"/>
      <c r="D22" s="13">
        <f>SUM(D19:D19)</f>
        <v>20</v>
      </c>
      <c r="E22" s="13">
        <f>SUM(E19:E19)</f>
        <v>20</v>
      </c>
      <c r="F22" s="76">
        <f>SUM(F19:F21)</f>
        <v>60</v>
      </c>
      <c r="G22" s="76">
        <f aca="true" t="shared" si="3" ref="G22:O22">SUM(G19:G21)</f>
        <v>60</v>
      </c>
      <c r="H22" s="76">
        <f t="shared" si="3"/>
        <v>60</v>
      </c>
      <c r="I22" s="76">
        <f t="shared" si="3"/>
        <v>0</v>
      </c>
      <c r="J22" s="76">
        <f t="shared" si="3"/>
        <v>0</v>
      </c>
      <c r="K22" s="76">
        <f t="shared" si="3"/>
        <v>0</v>
      </c>
      <c r="L22" s="76">
        <f t="shared" si="3"/>
        <v>0</v>
      </c>
      <c r="M22" s="76">
        <f t="shared" si="3"/>
        <v>0</v>
      </c>
      <c r="N22" s="76">
        <f t="shared" si="3"/>
        <v>0</v>
      </c>
      <c r="O22" s="76">
        <f t="shared" si="3"/>
        <v>0</v>
      </c>
      <c r="P22" s="19"/>
    </row>
    <row r="23" spans="1:16" s="20" customFormat="1" ht="10.5" customHeight="1">
      <c r="A23" s="86" t="s">
        <v>60</v>
      </c>
      <c r="B23" s="87"/>
      <c r="C23" s="87"/>
      <c r="D23" s="25">
        <f>SUM(D5+D6+D10+D11+D15+D20+D21)</f>
        <v>98</v>
      </c>
      <c r="E23" s="25">
        <f aca="true" t="shared" si="4" ref="E23:K23">SUM(E5+E6+E10+E11+E15+E16)</f>
        <v>137</v>
      </c>
      <c r="F23" s="25">
        <f t="shared" si="4"/>
        <v>129</v>
      </c>
      <c r="G23" s="25">
        <f t="shared" si="4"/>
        <v>129</v>
      </c>
      <c r="H23" s="25">
        <f t="shared" si="4"/>
        <v>126</v>
      </c>
      <c r="I23" s="25">
        <f t="shared" si="4"/>
        <v>0</v>
      </c>
      <c r="J23" s="25">
        <f t="shared" si="4"/>
        <v>0</v>
      </c>
      <c r="K23" s="25">
        <f t="shared" si="4"/>
        <v>0</v>
      </c>
      <c r="L23" s="25">
        <f>SUM(L5+L6)+(L10+L11)</f>
        <v>0</v>
      </c>
      <c r="M23" s="25">
        <f>SUM(M5+M6)+(M10+M11)</f>
        <v>0</v>
      </c>
      <c r="N23" s="25">
        <f>SUM(N5+N6)+(N10+N11)</f>
        <v>0</v>
      </c>
      <c r="O23" s="25">
        <f>SUM(O5+O6)+(O10+O11)</f>
        <v>0</v>
      </c>
      <c r="P23" s="19"/>
    </row>
    <row r="24" spans="1:16" s="20" customFormat="1" ht="10.5" customHeight="1">
      <c r="A24" s="86" t="s">
        <v>61</v>
      </c>
      <c r="B24" s="87"/>
      <c r="C24" s="88"/>
      <c r="D24" s="25">
        <f>SUM(D7+D12+D16+D19)</f>
        <v>57</v>
      </c>
      <c r="E24" s="25">
        <f aca="true" t="shared" si="5" ref="E24:O24">SUM(E7+E12+E16+E19)</f>
        <v>57</v>
      </c>
      <c r="F24" s="25">
        <f t="shared" si="5"/>
        <v>80</v>
      </c>
      <c r="G24" s="25">
        <f t="shared" si="5"/>
        <v>80</v>
      </c>
      <c r="H24" s="25">
        <f t="shared" si="5"/>
        <v>80</v>
      </c>
      <c r="I24" s="25">
        <f t="shared" si="5"/>
        <v>0</v>
      </c>
      <c r="J24" s="25">
        <f t="shared" si="5"/>
        <v>0</v>
      </c>
      <c r="K24" s="25">
        <f t="shared" si="5"/>
        <v>0</v>
      </c>
      <c r="L24" s="25">
        <f t="shared" si="5"/>
        <v>0</v>
      </c>
      <c r="M24" s="25">
        <f t="shared" si="5"/>
        <v>0</v>
      </c>
      <c r="N24" s="25">
        <f t="shared" si="5"/>
        <v>0</v>
      </c>
      <c r="O24" s="25">
        <f t="shared" si="5"/>
        <v>0</v>
      </c>
      <c r="P24" s="19"/>
    </row>
    <row r="25" spans="1:16" ht="13.5" customHeight="1">
      <c r="A25" s="86" t="s">
        <v>32</v>
      </c>
      <c r="B25" s="87"/>
      <c r="C25" s="88"/>
      <c r="D25" s="18">
        <f>SUM(D8+D13+D17+D22)</f>
        <v>114</v>
      </c>
      <c r="E25" s="18">
        <f aca="true" t="shared" si="6" ref="E25:O25">SUM(E8+E13+E17+E22)</f>
        <v>170</v>
      </c>
      <c r="F25" s="18">
        <f t="shared" si="6"/>
        <v>225</v>
      </c>
      <c r="G25" s="18">
        <f t="shared" si="6"/>
        <v>225</v>
      </c>
      <c r="H25" s="18">
        <f t="shared" si="6"/>
        <v>222</v>
      </c>
      <c r="I25" s="18">
        <f t="shared" si="6"/>
        <v>0</v>
      </c>
      <c r="J25" s="18">
        <f t="shared" si="6"/>
        <v>0</v>
      </c>
      <c r="K25" s="18">
        <f t="shared" si="6"/>
        <v>0</v>
      </c>
      <c r="L25" s="18">
        <f t="shared" si="6"/>
        <v>0</v>
      </c>
      <c r="M25" s="18">
        <f t="shared" si="6"/>
        <v>0</v>
      </c>
      <c r="N25" s="18">
        <f t="shared" si="6"/>
        <v>0</v>
      </c>
      <c r="O25" s="18">
        <f t="shared" si="6"/>
        <v>0</v>
      </c>
      <c r="P25" s="4"/>
    </row>
    <row r="26" ht="10.5" customHeight="1">
      <c r="C26" s="10"/>
    </row>
    <row r="27" ht="10.5" customHeight="1">
      <c r="C27" s="10"/>
    </row>
    <row r="28" ht="12.75" customHeight="1"/>
    <row r="29" ht="10.5" customHeight="1">
      <c r="C29" s="10"/>
    </row>
    <row r="30" ht="10.5" customHeight="1"/>
    <row r="34" ht="12.75" customHeight="1"/>
    <row r="35" ht="12.75" customHeight="1"/>
    <row r="40" ht="12.75" customHeight="1">
      <c r="C40" t="s">
        <v>62</v>
      </c>
    </row>
    <row r="41" ht="12.75" customHeight="1"/>
    <row r="42" ht="12.75" customHeight="1"/>
    <row r="49" ht="12.75" customHeight="1"/>
    <row r="50" ht="12.75" customHeight="1"/>
    <row r="55" ht="12.75" customHeight="1"/>
    <row r="56" ht="12.75" customHeight="1"/>
    <row r="57" ht="12.75" customHeight="1"/>
    <row r="63" ht="12.75" customHeight="1"/>
    <row r="64" ht="12.75" customHeight="1"/>
    <row r="69" ht="12.75" customHeight="1"/>
    <row r="70" ht="12.75" customHeight="1"/>
    <row r="71" ht="12.75" customHeight="1"/>
    <row r="74" ht="12.75" customHeight="1"/>
    <row r="75" ht="12.75" customHeight="1"/>
    <row r="76" ht="12.75" customHeight="1"/>
    <row r="77" ht="12.75" customHeight="1"/>
    <row r="78" ht="12.75" customHeight="1"/>
    <row r="80" spans="2:15" ht="12.7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</row>
    <row r="81" spans="2:15" ht="12.7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</row>
  </sheetData>
  <sheetProtection/>
  <mergeCells count="13">
    <mergeCell ref="A22:C22"/>
    <mergeCell ref="A23:C23"/>
    <mergeCell ref="A24:C24"/>
    <mergeCell ref="A25:C25"/>
    <mergeCell ref="A14:O14"/>
    <mergeCell ref="A17:C17"/>
    <mergeCell ref="A18:O18"/>
    <mergeCell ref="A8:C8"/>
    <mergeCell ref="A9:O9"/>
    <mergeCell ref="A13:C13"/>
    <mergeCell ref="A1:O1"/>
    <mergeCell ref="A2:O2"/>
    <mergeCell ref="A4:O4"/>
  </mergeCells>
  <printOptions/>
  <pageMargins left="0.31" right="0.75" top="0.11" bottom="0.15" header="0.13" footer="0.1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27"/>
  <sheetViews>
    <sheetView zoomScale="118" zoomScaleNormal="118" zoomScalePageLayoutView="0" workbookViewId="0" topLeftCell="A64">
      <selection activeCell="D106" sqref="D106"/>
    </sheetView>
  </sheetViews>
  <sheetFormatPr defaultColWidth="9.00390625" defaultRowHeight="12.75"/>
  <cols>
    <col min="1" max="1" width="4.00390625" style="0" customWidth="1"/>
    <col min="2" max="2" width="5.625" style="3" customWidth="1"/>
    <col min="3" max="3" width="9.00390625" style="0" customWidth="1"/>
    <col min="4" max="4" width="55.75390625" style="0" customWidth="1"/>
    <col min="5" max="16" width="4.75390625" style="0" customWidth="1"/>
  </cols>
  <sheetData>
    <row r="1" spans="1:16" ht="11.25" customHeight="1">
      <c r="A1" s="84" t="s">
        <v>23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21" ht="11.25" customHeight="1">
      <c r="A2" s="84" t="s">
        <v>112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5"/>
      <c r="U2" s="3"/>
    </row>
    <row r="3" spans="1:16" s="30" customFormat="1" ht="10.5" customHeight="1">
      <c r="A3" s="28" t="s">
        <v>24</v>
      </c>
      <c r="B3" s="29" t="s">
        <v>64</v>
      </c>
      <c r="C3" s="28" t="s">
        <v>25</v>
      </c>
      <c r="D3" s="28" t="s">
        <v>26</v>
      </c>
      <c r="E3" s="29" t="s">
        <v>6</v>
      </c>
      <c r="F3" s="29" t="s">
        <v>15</v>
      </c>
      <c r="G3" s="29" t="s">
        <v>27</v>
      </c>
      <c r="H3" s="29" t="s">
        <v>7</v>
      </c>
      <c r="I3" s="29" t="s">
        <v>8</v>
      </c>
      <c r="J3" s="29" t="s">
        <v>9</v>
      </c>
      <c r="K3" s="29" t="s">
        <v>10</v>
      </c>
      <c r="L3" s="29" t="s">
        <v>11</v>
      </c>
      <c r="M3" s="29" t="s">
        <v>28</v>
      </c>
      <c r="N3" s="29" t="s">
        <v>12</v>
      </c>
      <c r="O3" s="29" t="s">
        <v>13</v>
      </c>
      <c r="P3" s="29" t="s">
        <v>14</v>
      </c>
    </row>
    <row r="4" spans="1:17" ht="9" customHeight="1">
      <c r="A4" s="81" t="s">
        <v>42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3"/>
      <c r="Q4" s="4"/>
    </row>
    <row r="5" spans="1:17" ht="10.5" customHeight="1">
      <c r="A5" s="6">
        <v>1</v>
      </c>
      <c r="B5" s="31" t="s">
        <v>102</v>
      </c>
      <c r="C5" s="11" t="s">
        <v>121</v>
      </c>
      <c r="D5" s="8" t="s">
        <v>72</v>
      </c>
      <c r="E5" s="11">
        <v>25</v>
      </c>
      <c r="F5" s="12">
        <v>26</v>
      </c>
      <c r="G5" s="32">
        <v>26</v>
      </c>
      <c r="H5" s="21">
        <v>26</v>
      </c>
      <c r="I5" s="21">
        <v>26</v>
      </c>
      <c r="J5" s="21"/>
      <c r="K5" s="21"/>
      <c r="L5" s="21"/>
      <c r="M5" s="21"/>
      <c r="N5" s="21"/>
      <c r="O5" s="21"/>
      <c r="P5" s="21"/>
      <c r="Q5" s="4"/>
    </row>
    <row r="6" spans="1:17" ht="10.5" customHeight="1">
      <c r="A6" s="6">
        <v>2</v>
      </c>
      <c r="B6" s="31" t="s">
        <v>103</v>
      </c>
      <c r="C6" s="11" t="s">
        <v>122</v>
      </c>
      <c r="D6" s="8" t="s">
        <v>73</v>
      </c>
      <c r="E6" s="11">
        <v>25</v>
      </c>
      <c r="F6" s="12">
        <v>25</v>
      </c>
      <c r="G6" s="32">
        <v>25</v>
      </c>
      <c r="H6" s="21">
        <v>25</v>
      </c>
      <c r="I6" s="21">
        <v>24</v>
      </c>
      <c r="J6" s="21"/>
      <c r="K6" s="21"/>
      <c r="L6" s="21"/>
      <c r="M6" s="21"/>
      <c r="N6" s="21"/>
      <c r="O6" s="21"/>
      <c r="P6" s="21"/>
      <c r="Q6" s="4"/>
    </row>
    <row r="7" spans="1:17" ht="10.5" customHeight="1">
      <c r="A7" s="6">
        <v>3</v>
      </c>
      <c r="B7" s="31" t="s">
        <v>104</v>
      </c>
      <c r="C7" s="11" t="s">
        <v>123</v>
      </c>
      <c r="D7" s="8" t="s">
        <v>74</v>
      </c>
      <c r="E7" s="11">
        <v>25</v>
      </c>
      <c r="F7" s="12">
        <v>25</v>
      </c>
      <c r="G7" s="32">
        <v>25</v>
      </c>
      <c r="H7" s="21">
        <v>25</v>
      </c>
      <c r="I7" s="21">
        <v>25</v>
      </c>
      <c r="J7" s="21"/>
      <c r="K7" s="21"/>
      <c r="L7" s="21"/>
      <c r="M7" s="21"/>
      <c r="N7" s="21"/>
      <c r="O7" s="21"/>
      <c r="P7" s="21"/>
      <c r="Q7" s="4"/>
    </row>
    <row r="8" spans="1:17" ht="10.5" customHeight="1">
      <c r="A8" s="6">
        <v>4</v>
      </c>
      <c r="B8" s="31" t="s">
        <v>95</v>
      </c>
      <c r="C8" s="11" t="s">
        <v>124</v>
      </c>
      <c r="D8" s="8" t="s">
        <v>2</v>
      </c>
      <c r="E8" s="11">
        <v>25</v>
      </c>
      <c r="F8" s="12">
        <v>25</v>
      </c>
      <c r="G8" s="32">
        <v>25</v>
      </c>
      <c r="H8" s="21">
        <v>25</v>
      </c>
      <c r="I8" s="21">
        <v>25</v>
      </c>
      <c r="J8" s="21"/>
      <c r="K8" s="21"/>
      <c r="L8" s="21"/>
      <c r="M8" s="21"/>
      <c r="N8" s="21"/>
      <c r="O8" s="21"/>
      <c r="P8" s="21"/>
      <c r="Q8" s="4"/>
    </row>
    <row r="9" spans="1:17" ht="10.5" customHeight="1">
      <c r="A9" s="6">
        <v>5</v>
      </c>
      <c r="B9" s="31" t="s">
        <v>113</v>
      </c>
      <c r="C9" s="11" t="s">
        <v>114</v>
      </c>
      <c r="D9" s="8" t="s">
        <v>115</v>
      </c>
      <c r="E9" s="11">
        <v>25</v>
      </c>
      <c r="F9" s="12">
        <v>25</v>
      </c>
      <c r="G9" s="32">
        <v>25</v>
      </c>
      <c r="H9" s="21">
        <v>25</v>
      </c>
      <c r="I9" s="21">
        <v>25</v>
      </c>
      <c r="J9" s="21"/>
      <c r="K9" s="21"/>
      <c r="L9" s="21"/>
      <c r="M9" s="21"/>
      <c r="N9" s="21"/>
      <c r="O9" s="21"/>
      <c r="P9" s="21"/>
      <c r="Q9" s="4"/>
    </row>
    <row r="10" spans="1:17" ht="10.5" customHeight="1">
      <c r="A10" s="90" t="s">
        <v>139</v>
      </c>
      <c r="B10" s="91"/>
      <c r="C10" s="91"/>
      <c r="D10" s="92"/>
      <c r="E10" s="63">
        <f aca="true" t="shared" si="0" ref="E10:P10">SUM(E5:E9)</f>
        <v>125</v>
      </c>
      <c r="F10" s="63">
        <f t="shared" si="0"/>
        <v>126</v>
      </c>
      <c r="G10" s="64">
        <f t="shared" si="0"/>
        <v>126</v>
      </c>
      <c r="H10" s="64">
        <f t="shared" si="0"/>
        <v>126</v>
      </c>
      <c r="I10" s="64">
        <f t="shared" si="0"/>
        <v>125</v>
      </c>
      <c r="J10" s="64">
        <f t="shared" si="0"/>
        <v>0</v>
      </c>
      <c r="K10" s="64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4"/>
    </row>
    <row r="11" spans="1:17" ht="6" customHeight="1">
      <c r="A11" s="93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5"/>
      <c r="Q11" s="4"/>
    </row>
    <row r="12" spans="1:17" ht="10.5" customHeight="1">
      <c r="A12" s="6">
        <v>1</v>
      </c>
      <c r="B12" s="31" t="s">
        <v>88</v>
      </c>
      <c r="C12" s="11" t="s">
        <v>125</v>
      </c>
      <c r="D12" s="8" t="s">
        <v>18</v>
      </c>
      <c r="E12" s="11">
        <v>25</v>
      </c>
      <c r="F12" s="12">
        <v>26</v>
      </c>
      <c r="G12" s="32">
        <v>26</v>
      </c>
      <c r="H12" s="21">
        <v>26</v>
      </c>
      <c r="I12" s="21">
        <v>26</v>
      </c>
      <c r="J12" s="21"/>
      <c r="K12" s="21"/>
      <c r="L12" s="21"/>
      <c r="M12" s="21"/>
      <c r="N12" s="21"/>
      <c r="O12" s="21"/>
      <c r="P12" s="21"/>
      <c r="Q12" s="4"/>
    </row>
    <row r="13" spans="1:17" ht="10.5" customHeight="1">
      <c r="A13" s="6">
        <v>2</v>
      </c>
      <c r="B13" s="31" t="s">
        <v>89</v>
      </c>
      <c r="C13" s="11" t="s">
        <v>126</v>
      </c>
      <c r="D13" s="8" t="s">
        <v>84</v>
      </c>
      <c r="E13" s="11">
        <v>25</v>
      </c>
      <c r="F13" s="12">
        <v>25</v>
      </c>
      <c r="G13" s="32">
        <v>25</v>
      </c>
      <c r="H13" s="21">
        <v>25</v>
      </c>
      <c r="I13" s="21">
        <v>25</v>
      </c>
      <c r="J13" s="21"/>
      <c r="K13" s="21"/>
      <c r="L13" s="21"/>
      <c r="M13" s="21"/>
      <c r="N13" s="21"/>
      <c r="O13" s="21"/>
      <c r="P13" s="21"/>
      <c r="Q13" s="4"/>
    </row>
    <row r="14" spans="1:17" ht="10.5" customHeight="1">
      <c r="A14" s="6">
        <v>3</v>
      </c>
      <c r="B14" s="31" t="s">
        <v>90</v>
      </c>
      <c r="C14" s="11" t="s">
        <v>127</v>
      </c>
      <c r="D14" s="8" t="s">
        <v>85</v>
      </c>
      <c r="E14" s="11">
        <v>25</v>
      </c>
      <c r="F14" s="12">
        <v>26</v>
      </c>
      <c r="G14" s="32">
        <v>26</v>
      </c>
      <c r="H14" s="21">
        <v>26</v>
      </c>
      <c r="I14" s="21">
        <v>26</v>
      </c>
      <c r="J14" s="21"/>
      <c r="K14" s="21"/>
      <c r="L14" s="21"/>
      <c r="M14" s="21"/>
      <c r="N14" s="21"/>
      <c r="O14" s="21"/>
      <c r="P14" s="21"/>
      <c r="Q14" s="4"/>
    </row>
    <row r="15" spans="1:17" ht="10.5" customHeight="1">
      <c r="A15" s="6">
        <v>4</v>
      </c>
      <c r="B15" s="31" t="s">
        <v>92</v>
      </c>
      <c r="C15" s="11" t="s">
        <v>128</v>
      </c>
      <c r="D15" s="8" t="s">
        <v>37</v>
      </c>
      <c r="E15" s="11">
        <v>25</v>
      </c>
      <c r="F15" s="12">
        <v>24</v>
      </c>
      <c r="G15" s="32">
        <v>25</v>
      </c>
      <c r="H15" s="21">
        <v>25</v>
      </c>
      <c r="I15" s="21">
        <v>25</v>
      </c>
      <c r="J15" s="21"/>
      <c r="K15" s="21"/>
      <c r="L15" s="21"/>
      <c r="M15" s="21"/>
      <c r="N15" s="21"/>
      <c r="O15" s="21"/>
      <c r="P15" s="21"/>
      <c r="Q15" s="4"/>
    </row>
    <row r="16" spans="1:17" ht="10.5" customHeight="1">
      <c r="A16" s="6">
        <v>5</v>
      </c>
      <c r="B16" s="31" t="s">
        <v>100</v>
      </c>
      <c r="C16" s="7" t="s">
        <v>129</v>
      </c>
      <c r="D16" s="8" t="s">
        <v>35</v>
      </c>
      <c r="E16" s="11">
        <v>25</v>
      </c>
      <c r="F16" s="12">
        <v>27</v>
      </c>
      <c r="G16" s="32">
        <v>27</v>
      </c>
      <c r="H16" s="21">
        <v>27</v>
      </c>
      <c r="I16" s="21">
        <v>27</v>
      </c>
      <c r="J16" s="21"/>
      <c r="K16" s="21"/>
      <c r="L16" s="21"/>
      <c r="M16" s="21"/>
      <c r="N16" s="21"/>
      <c r="O16" s="21"/>
      <c r="P16" s="21"/>
      <c r="Q16" s="4"/>
    </row>
    <row r="17" spans="1:17" ht="10.5" customHeight="1">
      <c r="A17" s="6">
        <v>6</v>
      </c>
      <c r="B17" s="31" t="s">
        <v>147</v>
      </c>
      <c r="C17" s="7" t="s">
        <v>120</v>
      </c>
      <c r="D17" s="8" t="s">
        <v>4</v>
      </c>
      <c r="E17" s="11">
        <v>25</v>
      </c>
      <c r="F17" s="12">
        <v>26</v>
      </c>
      <c r="G17" s="32">
        <v>26</v>
      </c>
      <c r="H17" s="21">
        <v>26</v>
      </c>
      <c r="I17" s="21">
        <v>26</v>
      </c>
      <c r="J17" s="21"/>
      <c r="K17" s="21"/>
      <c r="L17" s="21"/>
      <c r="M17" s="21"/>
      <c r="N17" s="21"/>
      <c r="O17" s="21"/>
      <c r="P17" s="21"/>
      <c r="Q17" s="4"/>
    </row>
    <row r="18" spans="1:17" ht="10.5" customHeight="1">
      <c r="A18" s="6">
        <v>7</v>
      </c>
      <c r="B18" s="31" t="s">
        <v>131</v>
      </c>
      <c r="C18" s="7" t="s">
        <v>130</v>
      </c>
      <c r="D18" s="8" t="s">
        <v>132</v>
      </c>
      <c r="E18" s="11">
        <v>25</v>
      </c>
      <c r="F18" s="12">
        <v>26</v>
      </c>
      <c r="G18" s="32">
        <v>26</v>
      </c>
      <c r="H18" s="21">
        <v>26</v>
      </c>
      <c r="I18" s="21">
        <v>26</v>
      </c>
      <c r="J18" s="21"/>
      <c r="K18" s="21"/>
      <c r="L18" s="21"/>
      <c r="M18" s="21"/>
      <c r="N18" s="21"/>
      <c r="O18" s="21"/>
      <c r="P18" s="21"/>
      <c r="Q18" s="4"/>
    </row>
    <row r="19" spans="1:17" ht="10.5" customHeight="1">
      <c r="A19" s="6">
        <v>8</v>
      </c>
      <c r="B19" s="31" t="s">
        <v>99</v>
      </c>
      <c r="C19" s="7" t="s">
        <v>148</v>
      </c>
      <c r="D19" s="8" t="s">
        <v>41</v>
      </c>
      <c r="E19" s="11">
        <v>25</v>
      </c>
      <c r="F19" s="12">
        <v>25</v>
      </c>
      <c r="G19" s="32">
        <v>25</v>
      </c>
      <c r="H19" s="21">
        <v>25</v>
      </c>
      <c r="I19" s="21">
        <v>25</v>
      </c>
      <c r="J19" s="21"/>
      <c r="K19" s="21"/>
      <c r="L19" s="21"/>
      <c r="M19" s="21"/>
      <c r="N19" s="21"/>
      <c r="O19" s="21"/>
      <c r="P19" s="21"/>
      <c r="Q19" s="4"/>
    </row>
    <row r="20" spans="1:17" ht="10.5" customHeight="1">
      <c r="A20" s="90" t="s">
        <v>141</v>
      </c>
      <c r="B20" s="91"/>
      <c r="C20" s="91"/>
      <c r="D20" s="92"/>
      <c r="E20" s="63">
        <f>SUM(E12:E19)</f>
        <v>200</v>
      </c>
      <c r="F20" s="63">
        <f aca="true" t="shared" si="1" ref="F20:P20">SUM(F12:F19)</f>
        <v>205</v>
      </c>
      <c r="G20" s="63">
        <f t="shared" si="1"/>
        <v>206</v>
      </c>
      <c r="H20" s="63">
        <f t="shared" si="1"/>
        <v>206</v>
      </c>
      <c r="I20" s="63">
        <f t="shared" si="1"/>
        <v>206</v>
      </c>
      <c r="J20" s="63">
        <f t="shared" si="1"/>
        <v>0</v>
      </c>
      <c r="K20" s="63">
        <f t="shared" si="1"/>
        <v>0</v>
      </c>
      <c r="L20" s="63">
        <f t="shared" si="1"/>
        <v>0</v>
      </c>
      <c r="M20" s="63">
        <f t="shared" si="1"/>
        <v>0</v>
      </c>
      <c r="N20" s="63">
        <f t="shared" si="1"/>
        <v>0</v>
      </c>
      <c r="O20" s="63">
        <f t="shared" si="1"/>
        <v>0</v>
      </c>
      <c r="P20" s="63">
        <f t="shared" si="1"/>
        <v>0</v>
      </c>
      <c r="Q20" s="4"/>
    </row>
    <row r="21" spans="1:17" ht="10.5" customHeight="1">
      <c r="A21" s="21">
        <v>1</v>
      </c>
      <c r="B21" s="60">
        <v>26527</v>
      </c>
      <c r="C21" s="11" t="s">
        <v>116</v>
      </c>
      <c r="D21" s="8" t="s">
        <v>118</v>
      </c>
      <c r="E21" s="11">
        <v>2</v>
      </c>
      <c r="F21" s="12">
        <v>2</v>
      </c>
      <c r="G21" s="32">
        <v>2</v>
      </c>
      <c r="H21" s="21">
        <v>2</v>
      </c>
      <c r="I21" s="21">
        <v>2</v>
      </c>
      <c r="J21" s="21"/>
      <c r="K21" s="21"/>
      <c r="L21" s="21"/>
      <c r="M21" s="21"/>
      <c r="N21" s="21"/>
      <c r="O21" s="21"/>
      <c r="P21" s="21"/>
      <c r="Q21" s="4"/>
    </row>
    <row r="22" spans="1:17" ht="10.5" customHeight="1">
      <c r="A22" s="21">
        <v>2</v>
      </c>
      <c r="B22" s="61" t="s">
        <v>142</v>
      </c>
      <c r="C22" s="11" t="s">
        <v>117</v>
      </c>
      <c r="D22" s="8" t="s">
        <v>119</v>
      </c>
      <c r="E22" s="11">
        <v>3</v>
      </c>
      <c r="F22" s="12">
        <v>3</v>
      </c>
      <c r="G22" s="32">
        <v>3</v>
      </c>
      <c r="H22" s="21">
        <v>2</v>
      </c>
      <c r="I22" s="21">
        <v>2</v>
      </c>
      <c r="J22" s="21"/>
      <c r="K22" s="21"/>
      <c r="L22" s="21"/>
      <c r="M22" s="21"/>
      <c r="N22" s="21"/>
      <c r="O22" s="21"/>
      <c r="P22" s="21"/>
      <c r="Q22" s="4"/>
    </row>
    <row r="23" spans="1:17" ht="10.5" customHeight="1">
      <c r="A23" s="90" t="s">
        <v>143</v>
      </c>
      <c r="B23" s="91"/>
      <c r="C23" s="91"/>
      <c r="D23" s="92"/>
      <c r="E23" s="63">
        <f>SUM(E21:E22)</f>
        <v>5</v>
      </c>
      <c r="F23" s="63">
        <f aca="true" t="shared" si="2" ref="F23:P23">SUM(F21:F22)</f>
        <v>5</v>
      </c>
      <c r="G23" s="63">
        <f t="shared" si="2"/>
        <v>5</v>
      </c>
      <c r="H23" s="63">
        <f t="shared" si="2"/>
        <v>4</v>
      </c>
      <c r="I23" s="63">
        <f t="shared" si="2"/>
        <v>4</v>
      </c>
      <c r="J23" s="63">
        <f t="shared" si="2"/>
        <v>0</v>
      </c>
      <c r="K23" s="63">
        <f t="shared" si="2"/>
        <v>0</v>
      </c>
      <c r="L23" s="63">
        <f t="shared" si="2"/>
        <v>0</v>
      </c>
      <c r="M23" s="63">
        <f t="shared" si="2"/>
        <v>0</v>
      </c>
      <c r="N23" s="63">
        <f t="shared" si="2"/>
        <v>0</v>
      </c>
      <c r="O23" s="63">
        <f t="shared" si="2"/>
        <v>0</v>
      </c>
      <c r="P23" s="63">
        <f t="shared" si="2"/>
        <v>0</v>
      </c>
      <c r="Q23" s="4"/>
    </row>
    <row r="24" spans="1:17" ht="10.5" customHeight="1">
      <c r="A24" s="78" t="s">
        <v>29</v>
      </c>
      <c r="B24" s="79"/>
      <c r="C24" s="79"/>
      <c r="D24" s="80"/>
      <c r="E24" s="13">
        <f>SUM(E10+E20+E21+E22)</f>
        <v>330</v>
      </c>
      <c r="F24" s="13">
        <f aca="true" t="shared" si="3" ref="F24:P24">SUM(F10+F20+F21+F22)</f>
        <v>336</v>
      </c>
      <c r="G24" s="13">
        <f t="shared" si="3"/>
        <v>337</v>
      </c>
      <c r="H24" s="13">
        <f t="shared" si="3"/>
        <v>336</v>
      </c>
      <c r="I24" s="13">
        <f t="shared" si="3"/>
        <v>335</v>
      </c>
      <c r="J24" s="13">
        <f t="shared" si="3"/>
        <v>0</v>
      </c>
      <c r="K24" s="13">
        <f t="shared" si="3"/>
        <v>0</v>
      </c>
      <c r="L24" s="13">
        <f t="shared" si="3"/>
        <v>0</v>
      </c>
      <c r="M24" s="13">
        <f t="shared" si="3"/>
        <v>0</v>
      </c>
      <c r="N24" s="13">
        <f t="shared" si="3"/>
        <v>0</v>
      </c>
      <c r="O24" s="13">
        <f t="shared" si="3"/>
        <v>0</v>
      </c>
      <c r="P24" s="13">
        <f t="shared" si="3"/>
        <v>0</v>
      </c>
      <c r="Q24" s="4"/>
    </row>
    <row r="25" spans="1:17" ht="9" customHeight="1">
      <c r="A25" s="81" t="s">
        <v>43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3"/>
      <c r="Q25" s="4"/>
    </row>
    <row r="26" spans="1:17" ht="10.5" customHeight="1">
      <c r="A26" s="6">
        <v>1</v>
      </c>
      <c r="B26" s="31" t="s">
        <v>102</v>
      </c>
      <c r="C26" s="11" t="s">
        <v>65</v>
      </c>
      <c r="D26" s="8" t="s">
        <v>72</v>
      </c>
      <c r="E26" s="11">
        <v>24</v>
      </c>
      <c r="F26" s="12">
        <v>23</v>
      </c>
      <c r="G26" s="22">
        <v>23</v>
      </c>
      <c r="H26" s="22">
        <v>23</v>
      </c>
      <c r="I26" s="22">
        <v>23</v>
      </c>
      <c r="J26" s="22"/>
      <c r="K26" s="22"/>
      <c r="L26" s="22"/>
      <c r="M26" s="22"/>
      <c r="N26" s="22"/>
      <c r="O26" s="22"/>
      <c r="P26" s="22"/>
      <c r="Q26" s="4"/>
    </row>
    <row r="27" spans="1:17" ht="10.5" customHeight="1">
      <c r="A27" s="6">
        <v>2</v>
      </c>
      <c r="B27" s="31" t="s">
        <v>102</v>
      </c>
      <c r="C27" s="11" t="s">
        <v>66</v>
      </c>
      <c r="D27" s="8" t="s">
        <v>72</v>
      </c>
      <c r="E27" s="11">
        <v>20</v>
      </c>
      <c r="F27" s="12">
        <v>22</v>
      </c>
      <c r="G27" s="22">
        <v>22</v>
      </c>
      <c r="H27" s="22">
        <v>21</v>
      </c>
      <c r="I27" s="22">
        <v>21</v>
      </c>
      <c r="J27" s="22"/>
      <c r="K27" s="22"/>
      <c r="L27" s="22"/>
      <c r="M27" s="22"/>
      <c r="N27" s="22"/>
      <c r="O27" s="22"/>
      <c r="P27" s="22"/>
      <c r="Q27" s="4"/>
    </row>
    <row r="28" spans="1:17" ht="10.5" customHeight="1">
      <c r="A28" s="6">
        <v>3</v>
      </c>
      <c r="B28" s="31" t="s">
        <v>94</v>
      </c>
      <c r="C28" s="11" t="s">
        <v>67</v>
      </c>
      <c r="D28" s="8" t="s">
        <v>3</v>
      </c>
      <c r="E28" s="11">
        <v>21</v>
      </c>
      <c r="F28" s="12">
        <v>21</v>
      </c>
      <c r="G28" s="22">
        <v>20</v>
      </c>
      <c r="H28" s="22">
        <v>20</v>
      </c>
      <c r="I28" s="22">
        <v>20</v>
      </c>
      <c r="J28" s="22"/>
      <c r="K28" s="22"/>
      <c r="L28" s="22"/>
      <c r="M28" s="22"/>
      <c r="N28" s="22"/>
      <c r="O28" s="22"/>
      <c r="P28" s="22"/>
      <c r="Q28" s="4"/>
    </row>
    <row r="29" spans="1:17" ht="10.5" customHeight="1">
      <c r="A29" s="6">
        <v>4</v>
      </c>
      <c r="B29" s="31" t="s">
        <v>103</v>
      </c>
      <c r="C29" s="11" t="s">
        <v>68</v>
      </c>
      <c r="D29" s="8" t="s">
        <v>73</v>
      </c>
      <c r="E29" s="11">
        <v>19</v>
      </c>
      <c r="F29" s="12">
        <v>18</v>
      </c>
      <c r="G29" s="22">
        <v>18</v>
      </c>
      <c r="H29" s="22">
        <v>18</v>
      </c>
      <c r="I29" s="22">
        <v>18</v>
      </c>
      <c r="J29" s="22"/>
      <c r="K29" s="22"/>
      <c r="L29" s="22"/>
      <c r="M29" s="22"/>
      <c r="N29" s="22"/>
      <c r="O29" s="22"/>
      <c r="P29" s="22"/>
      <c r="Q29" s="4"/>
    </row>
    <row r="30" spans="1:17" ht="10.5" customHeight="1">
      <c r="A30" s="6">
        <v>5</v>
      </c>
      <c r="B30" s="31" t="s">
        <v>104</v>
      </c>
      <c r="C30" s="11" t="s">
        <v>69</v>
      </c>
      <c r="D30" s="8" t="s">
        <v>74</v>
      </c>
      <c r="E30" s="11">
        <v>22</v>
      </c>
      <c r="F30" s="12">
        <v>22</v>
      </c>
      <c r="G30" s="22">
        <v>21</v>
      </c>
      <c r="H30" s="22">
        <v>21</v>
      </c>
      <c r="I30" s="22">
        <v>21</v>
      </c>
      <c r="J30" s="22"/>
      <c r="K30" s="22"/>
      <c r="L30" s="22"/>
      <c r="M30" s="22"/>
      <c r="N30" s="22"/>
      <c r="O30" s="22"/>
      <c r="P30" s="22"/>
      <c r="Q30" s="4"/>
    </row>
    <row r="31" spans="1:17" ht="10.5" customHeight="1">
      <c r="A31" s="6">
        <v>6</v>
      </c>
      <c r="B31" s="31" t="s">
        <v>105</v>
      </c>
      <c r="C31" s="11" t="s">
        <v>70</v>
      </c>
      <c r="D31" s="8" t="s">
        <v>75</v>
      </c>
      <c r="E31" s="11">
        <v>25</v>
      </c>
      <c r="F31" s="12">
        <v>25</v>
      </c>
      <c r="G31" s="22">
        <v>25</v>
      </c>
      <c r="H31" s="22">
        <v>25</v>
      </c>
      <c r="I31" s="22">
        <v>25</v>
      </c>
      <c r="J31" s="22"/>
      <c r="K31" s="22"/>
      <c r="L31" s="22"/>
      <c r="M31" s="22"/>
      <c r="N31" s="22"/>
      <c r="O31" s="22"/>
      <c r="P31" s="22"/>
      <c r="Q31" s="4"/>
    </row>
    <row r="32" spans="1:17" ht="10.5" customHeight="1">
      <c r="A32" s="6">
        <v>7</v>
      </c>
      <c r="B32" s="31" t="s">
        <v>95</v>
      </c>
      <c r="C32" s="11" t="s">
        <v>71</v>
      </c>
      <c r="D32" s="8" t="s">
        <v>2</v>
      </c>
      <c r="E32" s="11">
        <v>23</v>
      </c>
      <c r="F32" s="12">
        <v>23</v>
      </c>
      <c r="G32" s="22">
        <v>19</v>
      </c>
      <c r="H32" s="22">
        <v>19</v>
      </c>
      <c r="I32" s="22">
        <v>19</v>
      </c>
      <c r="J32" s="22"/>
      <c r="K32" s="22"/>
      <c r="L32" s="22"/>
      <c r="M32" s="22"/>
      <c r="N32" s="22"/>
      <c r="O32" s="22"/>
      <c r="P32" s="22"/>
      <c r="Q32" s="4"/>
    </row>
    <row r="33" spans="1:17" ht="9.75" customHeight="1">
      <c r="A33" s="90" t="s">
        <v>139</v>
      </c>
      <c r="B33" s="91"/>
      <c r="C33" s="91"/>
      <c r="D33" s="92"/>
      <c r="E33" s="63">
        <f>SUM(E26:E32)</f>
        <v>154</v>
      </c>
      <c r="F33" s="63">
        <f aca="true" t="shared" si="4" ref="F33:P33">SUM(F26:F32)</f>
        <v>154</v>
      </c>
      <c r="G33" s="66">
        <f t="shared" si="4"/>
        <v>148</v>
      </c>
      <c r="H33" s="66">
        <f t="shared" si="4"/>
        <v>147</v>
      </c>
      <c r="I33" s="66">
        <f t="shared" si="4"/>
        <v>147</v>
      </c>
      <c r="J33" s="66">
        <f t="shared" si="4"/>
        <v>0</v>
      </c>
      <c r="K33" s="66">
        <f t="shared" si="4"/>
        <v>0</v>
      </c>
      <c r="L33" s="66">
        <f t="shared" si="4"/>
        <v>0</v>
      </c>
      <c r="M33" s="66">
        <f t="shared" si="4"/>
        <v>0</v>
      </c>
      <c r="N33" s="66">
        <f t="shared" si="4"/>
        <v>0</v>
      </c>
      <c r="O33" s="66">
        <f t="shared" si="4"/>
        <v>0</v>
      </c>
      <c r="P33" s="66">
        <f t="shared" si="4"/>
        <v>0</v>
      </c>
      <c r="Q33" s="4"/>
    </row>
    <row r="34" spans="1:17" ht="6" customHeight="1">
      <c r="A34" s="93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5"/>
      <c r="Q34" s="4"/>
    </row>
    <row r="35" spans="1:17" ht="10.5" customHeight="1">
      <c r="A35" s="6">
        <v>1</v>
      </c>
      <c r="B35" s="31" t="s">
        <v>87</v>
      </c>
      <c r="C35" s="11" t="s">
        <v>76</v>
      </c>
      <c r="D35" s="8" t="s">
        <v>83</v>
      </c>
      <c r="E35" s="11">
        <v>20</v>
      </c>
      <c r="F35" s="12">
        <v>20</v>
      </c>
      <c r="G35" s="22">
        <v>19</v>
      </c>
      <c r="H35" s="22">
        <v>19</v>
      </c>
      <c r="I35" s="22">
        <v>19</v>
      </c>
      <c r="J35" s="22"/>
      <c r="K35" s="22"/>
      <c r="L35" s="22"/>
      <c r="M35" s="22"/>
      <c r="N35" s="22"/>
      <c r="O35" s="22"/>
      <c r="P35" s="22"/>
      <c r="Q35" s="4"/>
    </row>
    <row r="36" spans="1:17" ht="10.5" customHeight="1">
      <c r="A36" s="6">
        <v>2</v>
      </c>
      <c r="B36" s="31" t="s">
        <v>88</v>
      </c>
      <c r="C36" s="11" t="s">
        <v>77</v>
      </c>
      <c r="D36" s="8" t="s">
        <v>18</v>
      </c>
      <c r="E36" s="11">
        <v>25</v>
      </c>
      <c r="F36" s="12">
        <v>26</v>
      </c>
      <c r="G36" s="22">
        <v>26</v>
      </c>
      <c r="H36" s="22">
        <v>26</v>
      </c>
      <c r="I36" s="22">
        <v>26</v>
      </c>
      <c r="J36" s="22"/>
      <c r="K36" s="22"/>
      <c r="L36" s="22"/>
      <c r="M36" s="22"/>
      <c r="N36" s="22"/>
      <c r="O36" s="22"/>
      <c r="P36" s="22"/>
      <c r="Q36" s="4"/>
    </row>
    <row r="37" spans="1:17" ht="10.5" customHeight="1">
      <c r="A37" s="6">
        <v>3</v>
      </c>
      <c r="B37" s="31" t="s">
        <v>89</v>
      </c>
      <c r="C37" s="11" t="s">
        <v>78</v>
      </c>
      <c r="D37" s="8" t="s">
        <v>133</v>
      </c>
      <c r="E37" s="11">
        <v>25</v>
      </c>
      <c r="F37" s="12">
        <v>25</v>
      </c>
      <c r="G37" s="22">
        <v>25</v>
      </c>
      <c r="H37" s="22">
        <v>25</v>
      </c>
      <c r="I37" s="22">
        <v>25</v>
      </c>
      <c r="J37" s="22"/>
      <c r="K37" s="22"/>
      <c r="L37" s="22"/>
      <c r="M37" s="22"/>
      <c r="N37" s="22"/>
      <c r="O37" s="22"/>
      <c r="P37" s="22"/>
      <c r="Q37" s="4"/>
    </row>
    <row r="38" spans="1:17" ht="10.5" customHeight="1">
      <c r="A38" s="6">
        <v>4</v>
      </c>
      <c r="B38" s="31" t="s">
        <v>90</v>
      </c>
      <c r="C38" s="11" t="s">
        <v>79</v>
      </c>
      <c r="D38" s="8" t="s">
        <v>85</v>
      </c>
      <c r="E38" s="11">
        <v>25</v>
      </c>
      <c r="F38" s="12">
        <v>25</v>
      </c>
      <c r="G38" s="22">
        <v>25</v>
      </c>
      <c r="H38" s="22">
        <v>25</v>
      </c>
      <c r="I38" s="22">
        <v>24</v>
      </c>
      <c r="J38" s="22"/>
      <c r="K38" s="22"/>
      <c r="L38" s="22"/>
      <c r="M38" s="22"/>
      <c r="N38" s="22"/>
      <c r="O38" s="22"/>
      <c r="P38" s="22"/>
      <c r="Q38" s="4"/>
    </row>
    <row r="39" spans="1:17" ht="10.5" customHeight="1">
      <c r="A39" s="6">
        <v>5</v>
      </c>
      <c r="B39" s="31" t="s">
        <v>91</v>
      </c>
      <c r="C39" s="11" t="s">
        <v>80</v>
      </c>
      <c r="D39" s="8" t="s">
        <v>21</v>
      </c>
      <c r="E39" s="11">
        <v>28</v>
      </c>
      <c r="F39" s="12">
        <v>29</v>
      </c>
      <c r="G39" s="22">
        <v>28</v>
      </c>
      <c r="H39" s="22">
        <v>28</v>
      </c>
      <c r="I39" s="22">
        <v>28</v>
      </c>
      <c r="J39" s="22"/>
      <c r="K39" s="22"/>
      <c r="L39" s="22"/>
      <c r="M39" s="22"/>
      <c r="N39" s="22"/>
      <c r="O39" s="22"/>
      <c r="P39" s="22"/>
      <c r="Q39" s="4"/>
    </row>
    <row r="40" spans="1:17" ht="10.5" customHeight="1">
      <c r="A40" s="6">
        <v>6</v>
      </c>
      <c r="B40" s="31" t="s">
        <v>92</v>
      </c>
      <c r="C40" s="11" t="s">
        <v>81</v>
      </c>
      <c r="D40" s="8" t="s">
        <v>37</v>
      </c>
      <c r="E40" s="11">
        <v>23</v>
      </c>
      <c r="F40" s="12">
        <v>23</v>
      </c>
      <c r="G40" s="22">
        <v>23</v>
      </c>
      <c r="H40" s="22">
        <v>23</v>
      </c>
      <c r="I40" s="22">
        <v>23</v>
      </c>
      <c r="J40" s="22"/>
      <c r="K40" s="22"/>
      <c r="L40" s="22"/>
      <c r="M40" s="22"/>
      <c r="N40" s="22"/>
      <c r="O40" s="22"/>
      <c r="P40" s="22"/>
      <c r="Q40" s="4"/>
    </row>
    <row r="41" spans="1:17" ht="10.5" customHeight="1">
      <c r="A41" s="6">
        <v>7</v>
      </c>
      <c r="B41" s="31" t="s">
        <v>93</v>
      </c>
      <c r="C41" s="11" t="s">
        <v>82</v>
      </c>
      <c r="D41" s="8" t="s">
        <v>86</v>
      </c>
      <c r="E41" s="11">
        <v>26</v>
      </c>
      <c r="F41" s="12">
        <v>26</v>
      </c>
      <c r="G41" s="22">
        <v>24</v>
      </c>
      <c r="H41" s="22">
        <v>23</v>
      </c>
      <c r="I41" s="22">
        <v>22</v>
      </c>
      <c r="J41" s="22"/>
      <c r="K41" s="22"/>
      <c r="L41" s="22"/>
      <c r="M41" s="22"/>
      <c r="N41" s="22"/>
      <c r="O41" s="22"/>
      <c r="P41" s="22"/>
      <c r="Q41" s="4"/>
    </row>
    <row r="42" spans="1:17" ht="10.5" customHeight="1">
      <c r="A42" s="90" t="s">
        <v>141</v>
      </c>
      <c r="B42" s="91"/>
      <c r="C42" s="91"/>
      <c r="D42" s="92"/>
      <c r="E42" s="63">
        <f>SUM(E35:E41)</f>
        <v>172</v>
      </c>
      <c r="F42" s="63">
        <f aca="true" t="shared" si="5" ref="F42:P42">SUM(F35:F41)</f>
        <v>174</v>
      </c>
      <c r="G42" s="66">
        <f t="shared" si="5"/>
        <v>170</v>
      </c>
      <c r="H42" s="66">
        <f t="shared" si="5"/>
        <v>169</v>
      </c>
      <c r="I42" s="66">
        <f t="shared" si="5"/>
        <v>167</v>
      </c>
      <c r="J42" s="66">
        <f t="shared" si="5"/>
        <v>0</v>
      </c>
      <c r="K42" s="66">
        <f t="shared" si="5"/>
        <v>0</v>
      </c>
      <c r="L42" s="66">
        <f t="shared" si="5"/>
        <v>0</v>
      </c>
      <c r="M42" s="66">
        <f t="shared" si="5"/>
        <v>0</v>
      </c>
      <c r="N42" s="66">
        <f t="shared" si="5"/>
        <v>0</v>
      </c>
      <c r="O42" s="66">
        <f t="shared" si="5"/>
        <v>0</v>
      </c>
      <c r="P42" s="66">
        <f t="shared" si="5"/>
        <v>0</v>
      </c>
      <c r="Q42" s="4"/>
    </row>
    <row r="43" spans="1:17" ht="10.5" customHeight="1">
      <c r="A43" s="78" t="s">
        <v>30</v>
      </c>
      <c r="B43" s="79"/>
      <c r="C43" s="79"/>
      <c r="D43" s="80"/>
      <c r="E43" s="13">
        <f aca="true" t="shared" si="6" ref="E43:P43">SUM(E33+E42)</f>
        <v>326</v>
      </c>
      <c r="F43" s="13">
        <f t="shared" si="6"/>
        <v>328</v>
      </c>
      <c r="G43" s="9">
        <f t="shared" si="6"/>
        <v>318</v>
      </c>
      <c r="H43" s="9">
        <f t="shared" si="6"/>
        <v>316</v>
      </c>
      <c r="I43" s="9">
        <f t="shared" si="6"/>
        <v>314</v>
      </c>
      <c r="J43" s="9">
        <f t="shared" si="6"/>
        <v>0</v>
      </c>
      <c r="K43" s="9">
        <f t="shared" si="6"/>
        <v>0</v>
      </c>
      <c r="L43" s="9">
        <f t="shared" si="6"/>
        <v>0</v>
      </c>
      <c r="M43" s="9">
        <f t="shared" si="6"/>
        <v>0</v>
      </c>
      <c r="N43" s="9">
        <f t="shared" si="6"/>
        <v>0</v>
      </c>
      <c r="O43" s="9">
        <f t="shared" si="6"/>
        <v>0</v>
      </c>
      <c r="P43" s="9">
        <f t="shared" si="6"/>
        <v>0</v>
      </c>
      <c r="Q43" s="4"/>
    </row>
    <row r="44" spans="1:17" ht="9" customHeight="1">
      <c r="A44" s="81" t="s">
        <v>44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3"/>
      <c r="Q44" s="4"/>
    </row>
    <row r="45" spans="1:17" ht="10.5" customHeight="1">
      <c r="A45" s="6">
        <v>1</v>
      </c>
      <c r="B45" s="31" t="s">
        <v>96</v>
      </c>
      <c r="C45" s="7" t="s">
        <v>46</v>
      </c>
      <c r="D45" s="8" t="s">
        <v>1</v>
      </c>
      <c r="E45" s="11">
        <v>25</v>
      </c>
      <c r="F45" s="12">
        <v>25</v>
      </c>
      <c r="G45" s="22">
        <v>25</v>
      </c>
      <c r="H45" s="22">
        <v>25</v>
      </c>
      <c r="I45" s="22">
        <v>25</v>
      </c>
      <c r="J45" s="22"/>
      <c r="K45" s="22"/>
      <c r="L45" s="22"/>
      <c r="M45" s="22"/>
      <c r="N45" s="22"/>
      <c r="O45" s="22"/>
      <c r="P45" s="22"/>
      <c r="Q45" s="4"/>
    </row>
    <row r="46" spans="1:17" ht="10.5" customHeight="1">
      <c r="A46" s="6">
        <v>2</v>
      </c>
      <c r="B46" s="31" t="s">
        <v>94</v>
      </c>
      <c r="C46" s="7" t="s">
        <v>47</v>
      </c>
      <c r="D46" s="8" t="s">
        <v>3</v>
      </c>
      <c r="E46" s="11">
        <v>24</v>
      </c>
      <c r="F46" s="12">
        <v>24</v>
      </c>
      <c r="G46" s="22">
        <v>24</v>
      </c>
      <c r="H46" s="22">
        <v>24</v>
      </c>
      <c r="I46" s="22">
        <v>24</v>
      </c>
      <c r="J46" s="22"/>
      <c r="K46" s="22"/>
      <c r="L46" s="22"/>
      <c r="M46" s="22"/>
      <c r="N46" s="22"/>
      <c r="O46" s="22"/>
      <c r="P46" s="22"/>
      <c r="Q46" s="4"/>
    </row>
    <row r="47" spans="1:17" ht="10.5" customHeight="1">
      <c r="A47" s="6">
        <v>3</v>
      </c>
      <c r="B47" s="31" t="s">
        <v>95</v>
      </c>
      <c r="C47" s="7" t="s">
        <v>48</v>
      </c>
      <c r="D47" s="8" t="s">
        <v>19</v>
      </c>
      <c r="E47" s="11">
        <v>20</v>
      </c>
      <c r="F47" s="12">
        <v>19</v>
      </c>
      <c r="G47" s="22">
        <v>19</v>
      </c>
      <c r="H47" s="22">
        <v>19</v>
      </c>
      <c r="I47" s="22">
        <v>19</v>
      </c>
      <c r="J47" s="22"/>
      <c r="K47" s="22"/>
      <c r="L47" s="22"/>
      <c r="M47" s="22"/>
      <c r="N47" s="22"/>
      <c r="O47" s="22"/>
      <c r="P47" s="22"/>
      <c r="Q47" s="4"/>
    </row>
    <row r="48" spans="1:17" ht="10.5" customHeight="1">
      <c r="A48" s="6">
        <v>4</v>
      </c>
      <c r="B48" s="31" t="s">
        <v>97</v>
      </c>
      <c r="C48" s="7" t="s">
        <v>49</v>
      </c>
      <c r="D48" s="8" t="s">
        <v>20</v>
      </c>
      <c r="E48" s="11">
        <v>20</v>
      </c>
      <c r="F48" s="12">
        <v>19</v>
      </c>
      <c r="G48" s="22">
        <v>19</v>
      </c>
      <c r="H48" s="22">
        <v>19</v>
      </c>
      <c r="I48" s="22">
        <v>19</v>
      </c>
      <c r="J48" s="22"/>
      <c r="K48" s="22"/>
      <c r="L48" s="22"/>
      <c r="M48" s="22"/>
      <c r="N48" s="22"/>
      <c r="O48" s="22"/>
      <c r="P48" s="22"/>
      <c r="Q48" s="4"/>
    </row>
    <row r="49" spans="1:17" ht="10.5" customHeight="1">
      <c r="A49" s="6">
        <v>5</v>
      </c>
      <c r="B49" s="31" t="s">
        <v>98</v>
      </c>
      <c r="C49" s="7" t="s">
        <v>50</v>
      </c>
      <c r="D49" s="8" t="s">
        <v>51</v>
      </c>
      <c r="E49" s="11">
        <v>24</v>
      </c>
      <c r="F49" s="12">
        <v>24</v>
      </c>
      <c r="G49" s="22">
        <v>24</v>
      </c>
      <c r="H49" s="22">
        <v>24</v>
      </c>
      <c r="I49" s="22">
        <v>24</v>
      </c>
      <c r="J49" s="22"/>
      <c r="K49" s="22"/>
      <c r="L49" s="22"/>
      <c r="M49" s="22"/>
      <c r="N49" s="22"/>
      <c r="O49" s="22"/>
      <c r="P49" s="22"/>
      <c r="Q49" s="4"/>
    </row>
    <row r="50" spans="1:17" ht="10.5" customHeight="1">
      <c r="A50" s="90" t="s">
        <v>139</v>
      </c>
      <c r="B50" s="91"/>
      <c r="C50" s="91"/>
      <c r="D50" s="92"/>
      <c r="E50" s="63">
        <f>SUM(E45:E49)</f>
        <v>113</v>
      </c>
      <c r="F50" s="63">
        <f aca="true" t="shared" si="7" ref="F50:P50">SUM(F45:F49)</f>
        <v>111</v>
      </c>
      <c r="G50" s="66">
        <f t="shared" si="7"/>
        <v>111</v>
      </c>
      <c r="H50" s="66">
        <f t="shared" si="7"/>
        <v>111</v>
      </c>
      <c r="I50" s="66">
        <f t="shared" si="7"/>
        <v>111</v>
      </c>
      <c r="J50" s="66">
        <f t="shared" si="7"/>
        <v>0</v>
      </c>
      <c r="K50" s="66">
        <f t="shared" si="7"/>
        <v>0</v>
      </c>
      <c r="L50" s="66">
        <f t="shared" si="7"/>
        <v>0</v>
      </c>
      <c r="M50" s="66">
        <f t="shared" si="7"/>
        <v>0</v>
      </c>
      <c r="N50" s="66">
        <f t="shared" si="7"/>
        <v>0</v>
      </c>
      <c r="O50" s="66">
        <f t="shared" si="7"/>
        <v>0</v>
      </c>
      <c r="P50" s="66">
        <f t="shared" si="7"/>
        <v>0</v>
      </c>
      <c r="Q50" s="4"/>
    </row>
    <row r="51" spans="1:17" ht="6" customHeight="1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4"/>
    </row>
    <row r="52" spans="1:17" ht="10.5" customHeight="1">
      <c r="A52" s="6">
        <v>1</v>
      </c>
      <c r="B52" s="31" t="s">
        <v>147</v>
      </c>
      <c r="C52" s="7" t="s">
        <v>52</v>
      </c>
      <c r="D52" s="8" t="s">
        <v>4</v>
      </c>
      <c r="E52" s="11">
        <v>22</v>
      </c>
      <c r="F52" s="12">
        <v>22</v>
      </c>
      <c r="G52" s="22">
        <v>21</v>
      </c>
      <c r="H52" s="22">
        <v>21</v>
      </c>
      <c r="I52" s="22">
        <v>21</v>
      </c>
      <c r="J52" s="22"/>
      <c r="K52" s="22"/>
      <c r="L52" s="22"/>
      <c r="M52" s="22"/>
      <c r="N52" s="22"/>
      <c r="O52" s="22"/>
      <c r="P52" s="22"/>
      <c r="Q52" s="4"/>
    </row>
    <row r="53" spans="1:17" ht="10.5" customHeight="1">
      <c r="A53" s="6">
        <v>2</v>
      </c>
      <c r="B53" s="31" t="s">
        <v>100</v>
      </c>
      <c r="C53" s="7" t="s">
        <v>63</v>
      </c>
      <c r="D53" s="8" t="s">
        <v>35</v>
      </c>
      <c r="E53" s="11">
        <v>25</v>
      </c>
      <c r="F53" s="12">
        <v>25</v>
      </c>
      <c r="G53" s="22">
        <v>25</v>
      </c>
      <c r="H53" s="22">
        <v>25</v>
      </c>
      <c r="I53" s="22">
        <v>25</v>
      </c>
      <c r="J53" s="22"/>
      <c r="K53" s="22"/>
      <c r="L53" s="22"/>
      <c r="M53" s="22"/>
      <c r="N53" s="22"/>
      <c r="O53" s="22"/>
      <c r="P53" s="22"/>
      <c r="Q53" s="4"/>
    </row>
    <row r="54" spans="1:17" ht="10.5" customHeight="1">
      <c r="A54" s="6">
        <v>3</v>
      </c>
      <c r="B54" s="31" t="s">
        <v>99</v>
      </c>
      <c r="C54" s="7" t="s">
        <v>53</v>
      </c>
      <c r="D54" s="8" t="s">
        <v>41</v>
      </c>
      <c r="E54" s="11">
        <v>26</v>
      </c>
      <c r="F54" s="12">
        <v>25</v>
      </c>
      <c r="G54" s="22">
        <v>25</v>
      </c>
      <c r="H54" s="22">
        <v>26</v>
      </c>
      <c r="I54" s="22">
        <v>25</v>
      </c>
      <c r="J54" s="22"/>
      <c r="K54" s="22"/>
      <c r="L54" s="22"/>
      <c r="M54" s="22"/>
      <c r="N54" s="22"/>
      <c r="O54" s="22"/>
      <c r="P54" s="22"/>
      <c r="Q54" s="4"/>
    </row>
    <row r="55" spans="1:17" ht="10.5" customHeight="1">
      <c r="A55" s="6">
        <v>4</v>
      </c>
      <c r="B55" s="31" t="s">
        <v>88</v>
      </c>
      <c r="C55" s="7" t="s">
        <v>54</v>
      </c>
      <c r="D55" s="8" t="s">
        <v>18</v>
      </c>
      <c r="E55" s="11">
        <v>25</v>
      </c>
      <c r="F55" s="12">
        <v>26</v>
      </c>
      <c r="G55" s="22">
        <v>26</v>
      </c>
      <c r="H55" s="22">
        <v>26</v>
      </c>
      <c r="I55" s="22">
        <v>26</v>
      </c>
      <c r="J55" s="22"/>
      <c r="K55" s="22"/>
      <c r="L55" s="22"/>
      <c r="M55" s="22"/>
      <c r="N55" s="22"/>
      <c r="O55" s="22"/>
      <c r="P55" s="22"/>
      <c r="Q55" s="4"/>
    </row>
    <row r="56" spans="1:17" ht="10.5" customHeight="1">
      <c r="A56" s="6">
        <v>5</v>
      </c>
      <c r="B56" s="31" t="s">
        <v>101</v>
      </c>
      <c r="C56" s="7" t="s">
        <v>55</v>
      </c>
      <c r="D56" s="8" t="s">
        <v>22</v>
      </c>
      <c r="E56" s="11">
        <v>22</v>
      </c>
      <c r="F56" s="12">
        <v>22</v>
      </c>
      <c r="G56" s="22">
        <v>22</v>
      </c>
      <c r="H56" s="22">
        <v>22</v>
      </c>
      <c r="I56" s="22">
        <v>22</v>
      </c>
      <c r="J56" s="22"/>
      <c r="K56" s="22"/>
      <c r="L56" s="22"/>
      <c r="M56" s="22"/>
      <c r="N56" s="22"/>
      <c r="O56" s="22"/>
      <c r="P56" s="22"/>
      <c r="Q56" s="4"/>
    </row>
    <row r="57" spans="1:17" ht="10.5" customHeight="1">
      <c r="A57" s="90" t="s">
        <v>141</v>
      </c>
      <c r="B57" s="91"/>
      <c r="C57" s="91"/>
      <c r="D57" s="92"/>
      <c r="E57" s="63">
        <f>SUM(E52:E56)</f>
        <v>120</v>
      </c>
      <c r="F57" s="63">
        <f aca="true" t="shared" si="8" ref="F57:P57">SUM(F52:F56)</f>
        <v>120</v>
      </c>
      <c r="G57" s="66">
        <f t="shared" si="8"/>
        <v>119</v>
      </c>
      <c r="H57" s="66">
        <f t="shared" si="8"/>
        <v>120</v>
      </c>
      <c r="I57" s="66">
        <f t="shared" si="8"/>
        <v>119</v>
      </c>
      <c r="J57" s="66">
        <f t="shared" si="8"/>
        <v>0</v>
      </c>
      <c r="K57" s="66">
        <f t="shared" si="8"/>
        <v>0</v>
      </c>
      <c r="L57" s="66">
        <f t="shared" si="8"/>
        <v>0</v>
      </c>
      <c r="M57" s="66">
        <f t="shared" si="8"/>
        <v>0</v>
      </c>
      <c r="N57" s="66">
        <f t="shared" si="8"/>
        <v>0</v>
      </c>
      <c r="O57" s="66">
        <f t="shared" si="8"/>
        <v>0</v>
      </c>
      <c r="P57" s="66">
        <f t="shared" si="8"/>
        <v>0</v>
      </c>
      <c r="Q57" s="4"/>
    </row>
    <row r="58" spans="1:17" ht="11.25" customHeight="1">
      <c r="A58" s="89" t="s">
        <v>31</v>
      </c>
      <c r="B58" s="89"/>
      <c r="C58" s="89"/>
      <c r="D58" s="89"/>
      <c r="E58" s="13">
        <f aca="true" t="shared" si="9" ref="E58:P58">SUM(E50+E57)</f>
        <v>233</v>
      </c>
      <c r="F58" s="13">
        <f t="shared" si="9"/>
        <v>231</v>
      </c>
      <c r="G58" s="9">
        <f t="shared" si="9"/>
        <v>230</v>
      </c>
      <c r="H58" s="9">
        <f t="shared" si="9"/>
        <v>231</v>
      </c>
      <c r="I58" s="9">
        <f t="shared" si="9"/>
        <v>230</v>
      </c>
      <c r="J58" s="9">
        <f t="shared" si="9"/>
        <v>0</v>
      </c>
      <c r="K58" s="9">
        <f t="shared" si="9"/>
        <v>0</v>
      </c>
      <c r="L58" s="9">
        <f t="shared" si="9"/>
        <v>0</v>
      </c>
      <c r="M58" s="9">
        <f t="shared" si="9"/>
        <v>0</v>
      </c>
      <c r="N58" s="9">
        <f t="shared" si="9"/>
        <v>0</v>
      </c>
      <c r="O58" s="9">
        <f t="shared" si="9"/>
        <v>0</v>
      </c>
      <c r="P58" s="9">
        <f t="shared" si="9"/>
        <v>0</v>
      </c>
      <c r="Q58" s="4"/>
    </row>
    <row r="59" spans="1:17" ht="9" customHeight="1">
      <c r="A59" s="81" t="s">
        <v>45</v>
      </c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3"/>
      <c r="Q59" s="4"/>
    </row>
    <row r="60" spans="1:17" ht="10.5" customHeight="1">
      <c r="A60" s="6">
        <v>1</v>
      </c>
      <c r="B60" s="31" t="s">
        <v>88</v>
      </c>
      <c r="C60" s="11" t="s">
        <v>39</v>
      </c>
      <c r="D60" s="8" t="s">
        <v>18</v>
      </c>
      <c r="E60" s="11">
        <v>24</v>
      </c>
      <c r="F60" s="12">
        <v>23</v>
      </c>
      <c r="G60" s="22">
        <v>23</v>
      </c>
      <c r="H60" s="22">
        <v>23</v>
      </c>
      <c r="I60" s="22">
        <v>23</v>
      </c>
      <c r="J60" s="22"/>
      <c r="K60" s="22"/>
      <c r="L60" s="22"/>
      <c r="M60" s="22"/>
      <c r="N60" s="22"/>
      <c r="O60" s="22"/>
      <c r="P60" s="22"/>
      <c r="Q60" s="4"/>
    </row>
    <row r="61" spans="1:17" ht="10.5" customHeight="1">
      <c r="A61" s="6">
        <v>2</v>
      </c>
      <c r="B61" s="31" t="s">
        <v>92</v>
      </c>
      <c r="C61" s="11" t="s">
        <v>36</v>
      </c>
      <c r="D61" s="8" t="s">
        <v>37</v>
      </c>
      <c r="E61" s="11">
        <v>9</v>
      </c>
      <c r="F61" s="12">
        <v>9</v>
      </c>
      <c r="G61" s="22">
        <v>9</v>
      </c>
      <c r="H61" s="22">
        <v>9</v>
      </c>
      <c r="I61" s="22">
        <v>9</v>
      </c>
      <c r="J61" s="22"/>
      <c r="K61" s="22"/>
      <c r="L61" s="22"/>
      <c r="M61" s="22"/>
      <c r="N61" s="22"/>
      <c r="O61" s="22"/>
      <c r="P61" s="22"/>
      <c r="Q61" s="4"/>
    </row>
    <row r="62" spans="1:17" ht="10.5" customHeight="1">
      <c r="A62" s="62">
        <v>3</v>
      </c>
      <c r="B62" s="31" t="s">
        <v>91</v>
      </c>
      <c r="C62" s="11" t="s">
        <v>34</v>
      </c>
      <c r="D62" s="8" t="s">
        <v>21</v>
      </c>
      <c r="E62" s="11">
        <v>16</v>
      </c>
      <c r="F62" s="12">
        <v>16</v>
      </c>
      <c r="G62" s="22">
        <v>16</v>
      </c>
      <c r="H62" s="22">
        <v>16</v>
      </c>
      <c r="I62" s="22">
        <v>16</v>
      </c>
      <c r="J62" s="22"/>
      <c r="K62" s="22"/>
      <c r="L62" s="22"/>
      <c r="M62" s="22"/>
      <c r="N62" s="22"/>
      <c r="O62" s="22"/>
      <c r="P62" s="22"/>
      <c r="Q62" s="4"/>
    </row>
    <row r="63" spans="1:17" ht="10.5" customHeight="1">
      <c r="A63" s="62">
        <v>4</v>
      </c>
      <c r="B63" s="31" t="s">
        <v>99</v>
      </c>
      <c r="C63" s="11" t="s">
        <v>38</v>
      </c>
      <c r="D63" s="8" t="s">
        <v>41</v>
      </c>
      <c r="E63" s="11">
        <v>22</v>
      </c>
      <c r="F63" s="12">
        <v>22</v>
      </c>
      <c r="G63" s="22">
        <v>22</v>
      </c>
      <c r="H63" s="22">
        <v>22</v>
      </c>
      <c r="I63" s="22">
        <v>22</v>
      </c>
      <c r="J63" s="22"/>
      <c r="K63" s="22"/>
      <c r="L63" s="22"/>
      <c r="M63" s="22"/>
      <c r="N63" s="22"/>
      <c r="O63" s="22"/>
      <c r="P63" s="22"/>
      <c r="Q63" s="4"/>
    </row>
    <row r="64" spans="1:17" ht="10.5" customHeight="1">
      <c r="A64" s="62">
        <v>5</v>
      </c>
      <c r="B64" s="31" t="s">
        <v>95</v>
      </c>
      <c r="C64" s="7" t="s">
        <v>33</v>
      </c>
      <c r="D64" s="8" t="s">
        <v>2</v>
      </c>
      <c r="E64" s="11">
        <v>17</v>
      </c>
      <c r="F64" s="12">
        <v>17</v>
      </c>
      <c r="G64" s="22">
        <v>17</v>
      </c>
      <c r="H64" s="22">
        <v>17</v>
      </c>
      <c r="I64" s="22">
        <v>17</v>
      </c>
      <c r="J64" s="22"/>
      <c r="K64" s="22"/>
      <c r="L64" s="22"/>
      <c r="M64" s="22"/>
      <c r="N64" s="22"/>
      <c r="O64" s="22"/>
      <c r="P64" s="22"/>
      <c r="Q64" s="4"/>
    </row>
    <row r="65" spans="1:17" ht="10.5" customHeight="1">
      <c r="A65" s="90" t="s">
        <v>140</v>
      </c>
      <c r="B65" s="91"/>
      <c r="C65" s="91"/>
      <c r="D65" s="92"/>
      <c r="E65" s="67">
        <f>SUM(E60:E63)</f>
        <v>71</v>
      </c>
      <c r="F65" s="67">
        <f aca="true" t="shared" si="10" ref="F65:P65">SUM(F60:F63)</f>
        <v>70</v>
      </c>
      <c r="G65" s="67">
        <f t="shared" si="10"/>
        <v>70</v>
      </c>
      <c r="H65" s="67">
        <f t="shared" si="10"/>
        <v>70</v>
      </c>
      <c r="I65" s="67">
        <v>70</v>
      </c>
      <c r="J65" s="67">
        <f t="shared" si="10"/>
        <v>0</v>
      </c>
      <c r="K65" s="67">
        <f t="shared" si="10"/>
        <v>0</v>
      </c>
      <c r="L65" s="67">
        <f t="shared" si="10"/>
        <v>0</v>
      </c>
      <c r="M65" s="67">
        <f t="shared" si="10"/>
        <v>0</v>
      </c>
      <c r="N65" s="67">
        <f t="shared" si="10"/>
        <v>0</v>
      </c>
      <c r="O65" s="67">
        <f t="shared" si="10"/>
        <v>0</v>
      </c>
      <c r="P65" s="67">
        <f t="shared" si="10"/>
        <v>0</v>
      </c>
      <c r="Q65" s="4"/>
    </row>
    <row r="66" spans="1:17" ht="10.5" customHeight="1">
      <c r="A66" s="90" t="s">
        <v>139</v>
      </c>
      <c r="B66" s="91"/>
      <c r="C66" s="91"/>
      <c r="D66" s="92"/>
      <c r="E66" s="67">
        <f>SUM(E64)</f>
        <v>17</v>
      </c>
      <c r="F66" s="67">
        <f aca="true" t="shared" si="11" ref="F66:P66">SUM(F64)</f>
        <v>17</v>
      </c>
      <c r="G66" s="67">
        <v>17</v>
      </c>
      <c r="H66" s="77">
        <f>SUM(H64)</f>
        <v>17</v>
      </c>
      <c r="I66" s="67">
        <f t="shared" si="11"/>
        <v>17</v>
      </c>
      <c r="J66" s="67">
        <f t="shared" si="11"/>
        <v>0</v>
      </c>
      <c r="K66" s="67">
        <f t="shared" si="11"/>
        <v>0</v>
      </c>
      <c r="L66" s="67">
        <f t="shared" si="11"/>
        <v>0</v>
      </c>
      <c r="M66" s="67">
        <f t="shared" si="11"/>
        <v>0</v>
      </c>
      <c r="N66" s="67">
        <f t="shared" si="11"/>
        <v>0</v>
      </c>
      <c r="O66" s="67">
        <f t="shared" si="11"/>
        <v>0</v>
      </c>
      <c r="P66" s="67">
        <f t="shared" si="11"/>
        <v>0</v>
      </c>
      <c r="Q66" s="4"/>
    </row>
    <row r="67" spans="1:17" s="20" customFormat="1" ht="12" customHeight="1">
      <c r="A67" s="89" t="s">
        <v>40</v>
      </c>
      <c r="B67" s="89"/>
      <c r="C67" s="89"/>
      <c r="D67" s="89"/>
      <c r="E67" s="13">
        <f>SUM(E65:E66)</f>
        <v>88</v>
      </c>
      <c r="F67" s="13">
        <f>SUM(F65:F66)</f>
        <v>87</v>
      </c>
      <c r="G67" s="13">
        <f>SUM(G65:G66)</f>
        <v>87</v>
      </c>
      <c r="H67" s="13">
        <f>SUM(H65:H66)</f>
        <v>87</v>
      </c>
      <c r="I67" s="13">
        <f aca="true" t="shared" si="12" ref="I67:P67">SUM(I65:I66)</f>
        <v>87</v>
      </c>
      <c r="J67" s="13">
        <f t="shared" si="12"/>
        <v>0</v>
      </c>
      <c r="K67" s="13">
        <f t="shared" si="12"/>
        <v>0</v>
      </c>
      <c r="L67" s="13">
        <f t="shared" si="12"/>
        <v>0</v>
      </c>
      <c r="M67" s="13">
        <f t="shared" si="12"/>
        <v>0</v>
      </c>
      <c r="N67" s="13">
        <f t="shared" si="12"/>
        <v>0</v>
      </c>
      <c r="O67" s="13">
        <f t="shared" si="12"/>
        <v>0</v>
      </c>
      <c r="P67" s="13">
        <f t="shared" si="12"/>
        <v>0</v>
      </c>
      <c r="Q67" s="19"/>
    </row>
    <row r="68" spans="1:17" s="20" customFormat="1" ht="10.5" customHeight="1">
      <c r="A68" s="96" t="s">
        <v>145</v>
      </c>
      <c r="B68" s="97"/>
      <c r="C68" s="97"/>
      <c r="D68" s="97"/>
      <c r="E68" s="69">
        <f>SUM(E10+E33+E50+E66)</f>
        <v>409</v>
      </c>
      <c r="F68" s="69">
        <f aca="true" t="shared" si="13" ref="F68:P68">SUM(F10+F33+F50+F66)</f>
        <v>408</v>
      </c>
      <c r="G68" s="69">
        <f t="shared" si="13"/>
        <v>402</v>
      </c>
      <c r="H68" s="69">
        <f t="shared" si="13"/>
        <v>401</v>
      </c>
      <c r="I68" s="69">
        <f t="shared" si="13"/>
        <v>400</v>
      </c>
      <c r="J68" s="69">
        <f t="shared" si="13"/>
        <v>0</v>
      </c>
      <c r="K68" s="69">
        <f t="shared" si="13"/>
        <v>0</v>
      </c>
      <c r="L68" s="69">
        <f t="shared" si="13"/>
        <v>0</v>
      </c>
      <c r="M68" s="69">
        <f t="shared" si="13"/>
        <v>0</v>
      </c>
      <c r="N68" s="69">
        <f t="shared" si="13"/>
        <v>0</v>
      </c>
      <c r="O68" s="69">
        <f t="shared" si="13"/>
        <v>0</v>
      </c>
      <c r="P68" s="69">
        <f t="shared" si="13"/>
        <v>0</v>
      </c>
      <c r="Q68" s="19"/>
    </row>
    <row r="69" spans="1:17" s="20" customFormat="1" ht="10.5" customHeight="1">
      <c r="A69" s="96" t="s">
        <v>146</v>
      </c>
      <c r="B69" s="97"/>
      <c r="C69" s="97"/>
      <c r="D69" s="98"/>
      <c r="E69" s="69">
        <f>SUM(E20+E42+E57+E65)</f>
        <v>563</v>
      </c>
      <c r="F69" s="69">
        <f aca="true" t="shared" si="14" ref="F69:P69">SUM(F20+F42+F57+F65)</f>
        <v>569</v>
      </c>
      <c r="G69" s="69">
        <f t="shared" si="14"/>
        <v>565</v>
      </c>
      <c r="H69" s="69">
        <f t="shared" si="14"/>
        <v>565</v>
      </c>
      <c r="I69" s="69">
        <f t="shared" si="14"/>
        <v>562</v>
      </c>
      <c r="J69" s="69">
        <f t="shared" si="14"/>
        <v>0</v>
      </c>
      <c r="K69" s="69">
        <f t="shared" si="14"/>
        <v>0</v>
      </c>
      <c r="L69" s="69">
        <f t="shared" si="14"/>
        <v>0</v>
      </c>
      <c r="M69" s="69">
        <f t="shared" si="14"/>
        <v>0</v>
      </c>
      <c r="N69" s="69">
        <f t="shared" si="14"/>
        <v>0</v>
      </c>
      <c r="O69" s="69">
        <f t="shared" si="14"/>
        <v>0</v>
      </c>
      <c r="P69" s="69">
        <f t="shared" si="14"/>
        <v>0</v>
      </c>
      <c r="Q69" s="19"/>
    </row>
    <row r="70" spans="1:17" s="20" customFormat="1" ht="10.5" customHeight="1">
      <c r="A70" s="70" t="s">
        <v>144</v>
      </c>
      <c r="B70" s="71"/>
      <c r="C70" s="71"/>
      <c r="D70" s="72"/>
      <c r="E70" s="69">
        <f>SUM(E23)</f>
        <v>5</v>
      </c>
      <c r="F70" s="69">
        <f aca="true" t="shared" si="15" ref="F70:P70">SUM(F23)</f>
        <v>5</v>
      </c>
      <c r="G70" s="69">
        <f t="shared" si="15"/>
        <v>5</v>
      </c>
      <c r="H70" s="69">
        <f t="shared" si="15"/>
        <v>4</v>
      </c>
      <c r="I70" s="69">
        <f t="shared" si="15"/>
        <v>4</v>
      </c>
      <c r="J70" s="69">
        <f t="shared" si="15"/>
        <v>0</v>
      </c>
      <c r="K70" s="69">
        <f t="shared" si="15"/>
        <v>0</v>
      </c>
      <c r="L70" s="69">
        <f t="shared" si="15"/>
        <v>0</v>
      </c>
      <c r="M70" s="69">
        <f t="shared" si="15"/>
        <v>0</v>
      </c>
      <c r="N70" s="69">
        <f t="shared" si="15"/>
        <v>0</v>
      </c>
      <c r="O70" s="69">
        <f t="shared" si="15"/>
        <v>0</v>
      </c>
      <c r="P70" s="69">
        <f t="shared" si="15"/>
        <v>0</v>
      </c>
      <c r="Q70" s="19"/>
    </row>
    <row r="71" spans="1:17" s="20" customFormat="1" ht="10.5" customHeight="1">
      <c r="A71" s="96" t="s">
        <v>32</v>
      </c>
      <c r="B71" s="97"/>
      <c r="C71" s="97"/>
      <c r="D71" s="98"/>
      <c r="E71" s="68">
        <f>SUM(E68:E70)</f>
        <v>977</v>
      </c>
      <c r="F71" s="68">
        <f aca="true" t="shared" si="16" ref="F71:P71">SUM(F68:F70)</f>
        <v>982</v>
      </c>
      <c r="G71" s="68">
        <f t="shared" si="16"/>
        <v>972</v>
      </c>
      <c r="H71" s="68">
        <f t="shared" si="16"/>
        <v>970</v>
      </c>
      <c r="I71" s="68">
        <f t="shared" si="16"/>
        <v>966</v>
      </c>
      <c r="J71" s="68">
        <f t="shared" si="16"/>
        <v>0</v>
      </c>
      <c r="K71" s="68">
        <f t="shared" si="16"/>
        <v>0</v>
      </c>
      <c r="L71" s="68">
        <f t="shared" si="16"/>
        <v>0</v>
      </c>
      <c r="M71" s="68">
        <f t="shared" si="16"/>
        <v>0</v>
      </c>
      <c r="N71" s="68">
        <f t="shared" si="16"/>
        <v>0</v>
      </c>
      <c r="O71" s="68">
        <f t="shared" si="16"/>
        <v>0</v>
      </c>
      <c r="P71" s="68">
        <f t="shared" si="16"/>
        <v>0</v>
      </c>
      <c r="Q71" s="19"/>
    </row>
    <row r="72" ht="2.25" customHeight="1">
      <c r="Q72" s="4"/>
    </row>
    <row r="73" ht="10.5" customHeight="1">
      <c r="D73" s="10"/>
    </row>
    <row r="74" ht="10.5" customHeight="1"/>
    <row r="75" ht="12.75" customHeight="1"/>
    <row r="76" ht="10.5" customHeight="1">
      <c r="D76" s="10"/>
    </row>
    <row r="77" ht="10.5" customHeight="1"/>
    <row r="81" ht="12.75" customHeight="1"/>
    <row r="82" ht="12.75" customHeight="1"/>
    <row r="87" ht="12.75" customHeight="1"/>
    <row r="88" ht="12.75" customHeight="1"/>
    <row r="89" ht="12.75" customHeight="1"/>
    <row r="96" ht="12.75" customHeight="1"/>
    <row r="97" ht="12.75" customHeight="1"/>
    <row r="102" ht="12.75" customHeight="1"/>
    <row r="103" ht="12.75" customHeight="1"/>
    <row r="104" ht="12.75" customHeight="1"/>
    <row r="110" ht="12.75" customHeight="1"/>
    <row r="111" ht="12.75" customHeight="1"/>
    <row r="116" ht="12.75" customHeight="1"/>
    <row r="117" ht="12.75" customHeight="1"/>
    <row r="118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spans="3:16" ht="12.75"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</row>
    <row r="127" spans="3:16" ht="12.75"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</row>
  </sheetData>
  <sheetProtection/>
  <mergeCells count="25">
    <mergeCell ref="A44:P44"/>
    <mergeCell ref="A50:D50"/>
    <mergeCell ref="A10:D10"/>
    <mergeCell ref="A11:P11"/>
    <mergeCell ref="A23:D23"/>
    <mergeCell ref="A24:D24"/>
    <mergeCell ref="A25:P25"/>
    <mergeCell ref="A71:D71"/>
    <mergeCell ref="A58:D58"/>
    <mergeCell ref="A59:P59"/>
    <mergeCell ref="A66:D66"/>
    <mergeCell ref="A51:P51"/>
    <mergeCell ref="A57:D57"/>
    <mergeCell ref="A68:D68"/>
    <mergeCell ref="A69:D69"/>
    <mergeCell ref="A1:P1"/>
    <mergeCell ref="A2:P2"/>
    <mergeCell ref="A4:P4"/>
    <mergeCell ref="A33:D33"/>
    <mergeCell ref="A34:P34"/>
    <mergeCell ref="A67:D67"/>
    <mergeCell ref="A42:D42"/>
    <mergeCell ref="A20:D20"/>
    <mergeCell ref="A65:D65"/>
    <mergeCell ref="A43:D43"/>
  </mergeCells>
  <printOptions/>
  <pageMargins left="0.31" right="0.75" top="0.11" bottom="0.15" header="0.13" footer="0.1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73"/>
  <sheetViews>
    <sheetView zoomScale="110" zoomScaleNormal="110" zoomScalePageLayoutView="0" workbookViewId="0" topLeftCell="A46">
      <selection activeCell="D73" sqref="D73"/>
    </sheetView>
  </sheetViews>
  <sheetFormatPr defaultColWidth="9.00390625" defaultRowHeight="12.75"/>
  <cols>
    <col min="1" max="1" width="4.00390625" style="0" customWidth="1"/>
    <col min="2" max="2" width="5.625" style="3" customWidth="1"/>
    <col min="3" max="3" width="9.00390625" style="0" customWidth="1"/>
    <col min="4" max="4" width="55.75390625" style="0" customWidth="1"/>
    <col min="5" max="16" width="4.75390625" style="0" customWidth="1"/>
  </cols>
  <sheetData>
    <row r="1" spans="1:16" ht="11.25" customHeight="1">
      <c r="A1" s="84" t="s">
        <v>23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21" ht="11.25" customHeight="1">
      <c r="A2" s="84" t="s">
        <v>112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5"/>
      <c r="U2" s="3"/>
    </row>
    <row r="3" spans="1:16" ht="10.5" customHeight="1">
      <c r="A3" s="28" t="s">
        <v>24</v>
      </c>
      <c r="B3" s="29" t="s">
        <v>64</v>
      </c>
      <c r="C3" s="28" t="s">
        <v>25</v>
      </c>
      <c r="D3" s="28" t="s">
        <v>26</v>
      </c>
      <c r="E3" s="29" t="s">
        <v>6</v>
      </c>
      <c r="F3" s="29" t="s">
        <v>15</v>
      </c>
      <c r="G3" s="29" t="s">
        <v>27</v>
      </c>
      <c r="H3" s="29" t="s">
        <v>7</v>
      </c>
      <c r="I3" s="29" t="s">
        <v>8</v>
      </c>
      <c r="J3" s="29" t="s">
        <v>9</v>
      </c>
      <c r="K3" s="29" t="s">
        <v>10</v>
      </c>
      <c r="L3" s="29" t="s">
        <v>11</v>
      </c>
      <c r="M3" s="29" t="s">
        <v>28</v>
      </c>
      <c r="N3" s="29" t="s">
        <v>12</v>
      </c>
      <c r="O3" s="29" t="s">
        <v>13</v>
      </c>
      <c r="P3" s="29" t="s">
        <v>14</v>
      </c>
    </row>
    <row r="4" spans="1:16" ht="10.5" customHeight="1">
      <c r="A4" s="81" t="s">
        <v>42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3"/>
    </row>
    <row r="5" spans="1:16" ht="10.5" customHeight="1">
      <c r="A5" s="6">
        <v>1</v>
      </c>
      <c r="B5" s="31" t="s">
        <v>102</v>
      </c>
      <c r="C5" s="11" t="s">
        <v>121</v>
      </c>
      <c r="D5" s="8" t="s">
        <v>72</v>
      </c>
      <c r="E5" s="11">
        <f>25-'Численность обучающихся за счет'!E5</f>
        <v>0</v>
      </c>
      <c r="F5" s="11">
        <f>26-'Численность обучающихся за счет'!F5</f>
        <v>0</v>
      </c>
      <c r="G5" s="11">
        <f>26-'Численность обучающихся за счет'!G5</f>
        <v>0</v>
      </c>
      <c r="H5" s="11">
        <f>26-'Численность обучающихся за счет'!H5</f>
        <v>0</v>
      </c>
      <c r="I5" s="11">
        <f>26-'Численность обучающихся за счет'!I5</f>
        <v>0</v>
      </c>
      <c r="J5" s="11">
        <f>26-'Численность обучающихся за счет'!J5</f>
        <v>26</v>
      </c>
      <c r="K5" s="11">
        <f>26-'Численность обучающихся за счет'!K5</f>
        <v>26</v>
      </c>
      <c r="L5" s="11">
        <f>26-'Численность обучающихся за счет'!L5</f>
        <v>26</v>
      </c>
      <c r="M5" s="11">
        <f>26-'Численность обучающихся за счет'!M5</f>
        <v>26</v>
      </c>
      <c r="N5" s="11">
        <f>26-'Численность обучающихся за счет'!N5</f>
        <v>26</v>
      </c>
      <c r="O5" s="11">
        <f>26-'Численность обучающихся за счет'!O5</f>
        <v>26</v>
      </c>
      <c r="P5" s="11">
        <f>26-'Численность обучающихся за счет'!P5</f>
        <v>26</v>
      </c>
    </row>
    <row r="6" spans="1:16" ht="10.5" customHeight="1">
      <c r="A6" s="6">
        <v>2</v>
      </c>
      <c r="B6" s="31" t="s">
        <v>103</v>
      </c>
      <c r="C6" s="11" t="s">
        <v>122</v>
      </c>
      <c r="D6" s="8" t="s">
        <v>73</v>
      </c>
      <c r="E6" s="11">
        <f>25-'Численность обучающихся за счет'!E6</f>
        <v>0</v>
      </c>
      <c r="F6" s="11">
        <f>25-'Численность обучающихся за счет'!F6</f>
        <v>0</v>
      </c>
      <c r="G6" s="11">
        <f>25-'Численность обучающихся за счет'!G6</f>
        <v>0</v>
      </c>
      <c r="H6" s="11">
        <f>25-'Численность обучающихся за счет'!H6</f>
        <v>0</v>
      </c>
      <c r="I6" s="11">
        <f>25-'Численность обучающихся за счет'!I6</f>
        <v>1</v>
      </c>
      <c r="J6" s="11">
        <f>25-'Численность обучающихся за счет'!J6</f>
        <v>25</v>
      </c>
      <c r="K6" s="11">
        <f>25-'Численность обучающихся за счет'!K6</f>
        <v>25</v>
      </c>
      <c r="L6" s="11">
        <f>25-'Численность обучающихся за счет'!L6</f>
        <v>25</v>
      </c>
      <c r="M6" s="11">
        <f>25-'Численность обучающихся за счет'!M6</f>
        <v>25</v>
      </c>
      <c r="N6" s="11">
        <f>25-'Численность обучающихся за счет'!N6</f>
        <v>25</v>
      </c>
      <c r="O6" s="11">
        <f>25-'Численность обучающихся за счет'!O6</f>
        <v>25</v>
      </c>
      <c r="P6" s="11">
        <f>25-'Численность обучающихся за счет'!P6</f>
        <v>25</v>
      </c>
    </row>
    <row r="7" spans="1:16" ht="10.5" customHeight="1">
      <c r="A7" s="6">
        <v>3</v>
      </c>
      <c r="B7" s="31" t="s">
        <v>104</v>
      </c>
      <c r="C7" s="11" t="s">
        <v>123</v>
      </c>
      <c r="D7" s="8" t="s">
        <v>74</v>
      </c>
      <c r="E7" s="11">
        <f>25-'Численность обучающихся за счет'!E7</f>
        <v>0</v>
      </c>
      <c r="F7" s="11">
        <f>25-'Численность обучающихся за счет'!F7</f>
        <v>0</v>
      </c>
      <c r="G7" s="11">
        <f>25-'Численность обучающихся за счет'!G7</f>
        <v>0</v>
      </c>
      <c r="H7" s="11">
        <f>25-'Численность обучающихся за счет'!H7</f>
        <v>0</v>
      </c>
      <c r="I7" s="11">
        <f>25-'Численность обучающихся за счет'!I7</f>
        <v>0</v>
      </c>
      <c r="J7" s="11">
        <f>25-'Численность обучающихся за счет'!J7</f>
        <v>25</v>
      </c>
      <c r="K7" s="11">
        <f>25-'Численность обучающихся за счет'!K7</f>
        <v>25</v>
      </c>
      <c r="L7" s="11">
        <f>25-'Численность обучающихся за счет'!L7</f>
        <v>25</v>
      </c>
      <c r="M7" s="11">
        <f>25-'Численность обучающихся за счет'!M7</f>
        <v>25</v>
      </c>
      <c r="N7" s="11">
        <f>25-'Численность обучающихся за счет'!N7</f>
        <v>25</v>
      </c>
      <c r="O7" s="11">
        <f>25-'Численность обучающихся за счет'!O7</f>
        <v>25</v>
      </c>
      <c r="P7" s="11">
        <f>25-'Численность обучающихся за счет'!P7</f>
        <v>25</v>
      </c>
    </row>
    <row r="8" spans="1:16" ht="10.5" customHeight="1">
      <c r="A8" s="6">
        <v>4</v>
      </c>
      <c r="B8" s="31" t="s">
        <v>95</v>
      </c>
      <c r="C8" s="11" t="s">
        <v>124</v>
      </c>
      <c r="D8" s="8" t="s">
        <v>2</v>
      </c>
      <c r="E8" s="11">
        <f>25-'Численность обучающихся за счет'!E8</f>
        <v>0</v>
      </c>
      <c r="F8" s="11">
        <f>25-'Численность обучающихся за счет'!F8</f>
        <v>0</v>
      </c>
      <c r="G8" s="11">
        <f>25-'Численность обучающихся за счет'!G8</f>
        <v>0</v>
      </c>
      <c r="H8" s="11">
        <f>25-'Численность обучающихся за счет'!H8</f>
        <v>0</v>
      </c>
      <c r="I8" s="11">
        <f>25-'Численность обучающихся за счет'!I8</f>
        <v>0</v>
      </c>
      <c r="J8" s="11">
        <f>25-'Численность обучающихся за счет'!J8</f>
        <v>25</v>
      </c>
      <c r="K8" s="11">
        <f>25-'Численность обучающихся за счет'!K8</f>
        <v>25</v>
      </c>
      <c r="L8" s="11">
        <f>25-'Численность обучающихся за счет'!L8</f>
        <v>25</v>
      </c>
      <c r="M8" s="11">
        <f>25-'Численность обучающихся за счет'!M8</f>
        <v>25</v>
      </c>
      <c r="N8" s="11">
        <f>25-'Численность обучающихся за счет'!N8</f>
        <v>25</v>
      </c>
      <c r="O8" s="11">
        <f>25-'Численность обучающихся за счет'!O8</f>
        <v>25</v>
      </c>
      <c r="P8" s="11">
        <f>25-'Численность обучающихся за счет'!P8</f>
        <v>25</v>
      </c>
    </row>
    <row r="9" spans="1:16" ht="10.5" customHeight="1">
      <c r="A9" s="6">
        <v>5</v>
      </c>
      <c r="B9" s="31" t="s">
        <v>113</v>
      </c>
      <c r="C9" s="11" t="s">
        <v>114</v>
      </c>
      <c r="D9" s="8" t="s">
        <v>115</v>
      </c>
      <c r="E9" s="11">
        <f>25-'Численность обучающихся за счет'!E9</f>
        <v>0</v>
      </c>
      <c r="F9" s="11">
        <f>25-'Численность обучающихся за счет'!F9</f>
        <v>0</v>
      </c>
      <c r="G9" s="11">
        <f>25-'Численность обучающихся за счет'!G9</f>
        <v>0</v>
      </c>
      <c r="H9" s="11">
        <f>25-'Численность обучающихся за счет'!H9</f>
        <v>0</v>
      </c>
      <c r="I9" s="11">
        <f>25-'Численность обучающихся за счет'!I9</f>
        <v>0</v>
      </c>
      <c r="J9" s="11">
        <f>25-'Численность обучающихся за счет'!J9</f>
        <v>25</v>
      </c>
      <c r="K9" s="11">
        <f>25-'Численность обучающихся за счет'!K9</f>
        <v>25</v>
      </c>
      <c r="L9" s="11">
        <f>25-'Численность обучающихся за счет'!L9</f>
        <v>25</v>
      </c>
      <c r="M9" s="11">
        <f>25-'Численность обучающихся за счет'!M9</f>
        <v>25</v>
      </c>
      <c r="N9" s="11">
        <f>25-'Численность обучающихся за счет'!N9</f>
        <v>25</v>
      </c>
      <c r="O9" s="11">
        <f>25-'Численность обучающихся за счет'!O9</f>
        <v>25</v>
      </c>
      <c r="P9" s="11">
        <f>25-'Численность обучающихся за счет'!P9</f>
        <v>25</v>
      </c>
    </row>
    <row r="10" spans="1:16" ht="10.5" customHeight="1">
      <c r="A10" s="90" t="s">
        <v>139</v>
      </c>
      <c r="B10" s="91"/>
      <c r="C10" s="91"/>
      <c r="D10" s="92"/>
      <c r="E10" s="63">
        <f aca="true" t="shared" si="0" ref="E10:P10">SUM(E5:E9)</f>
        <v>0</v>
      </c>
      <c r="F10" s="63">
        <f t="shared" si="0"/>
        <v>0</v>
      </c>
      <c r="G10" s="64">
        <f t="shared" si="0"/>
        <v>0</v>
      </c>
      <c r="H10" s="64">
        <f t="shared" si="0"/>
        <v>0</v>
      </c>
      <c r="I10" s="64">
        <f t="shared" si="0"/>
        <v>1</v>
      </c>
      <c r="J10" s="64">
        <f t="shared" si="0"/>
        <v>126</v>
      </c>
      <c r="K10" s="64">
        <f t="shared" si="0"/>
        <v>126</v>
      </c>
      <c r="L10" s="65">
        <f t="shared" si="0"/>
        <v>126</v>
      </c>
      <c r="M10" s="65">
        <f t="shared" si="0"/>
        <v>126</v>
      </c>
      <c r="N10" s="65">
        <f t="shared" si="0"/>
        <v>126</v>
      </c>
      <c r="O10" s="65">
        <f t="shared" si="0"/>
        <v>126</v>
      </c>
      <c r="P10" s="65">
        <f t="shared" si="0"/>
        <v>126</v>
      </c>
    </row>
    <row r="11" spans="1:16" ht="3" customHeight="1">
      <c r="A11" s="93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5"/>
    </row>
    <row r="12" spans="1:16" ht="10.5" customHeight="1">
      <c r="A12" s="6">
        <v>1</v>
      </c>
      <c r="B12" s="31" t="s">
        <v>88</v>
      </c>
      <c r="C12" s="11" t="s">
        <v>125</v>
      </c>
      <c r="D12" s="8" t="s">
        <v>18</v>
      </c>
      <c r="E12" s="11">
        <f>25-'Численность обучающихся за счет'!E12</f>
        <v>0</v>
      </c>
      <c r="F12" s="11">
        <f>26-'Численность обучающихся за счет'!F12</f>
        <v>0</v>
      </c>
      <c r="G12" s="11">
        <f>26-'Численность обучающихся за счет'!G12</f>
        <v>0</v>
      </c>
      <c r="H12" s="11">
        <f>26-'Численность обучающихся за счет'!H12</f>
        <v>0</v>
      </c>
      <c r="I12" s="11">
        <f>26-'Численность обучающихся за счет'!I12</f>
        <v>0</v>
      </c>
      <c r="J12" s="11">
        <f>26-'Численность обучающихся за счет'!J12</f>
        <v>26</v>
      </c>
      <c r="K12" s="11">
        <f>26-'Численность обучающихся за счет'!K12</f>
        <v>26</v>
      </c>
      <c r="L12" s="11">
        <f>26-'Численность обучающихся за счет'!L12</f>
        <v>26</v>
      </c>
      <c r="M12" s="11">
        <f>26-'Численность обучающихся за счет'!M12</f>
        <v>26</v>
      </c>
      <c r="N12" s="11">
        <f>26-'Численность обучающихся за счет'!N12</f>
        <v>26</v>
      </c>
      <c r="O12" s="11">
        <f>26-'Численность обучающихся за счет'!O12</f>
        <v>26</v>
      </c>
      <c r="P12" s="11">
        <f>26-'Численность обучающихся за счет'!P12</f>
        <v>26</v>
      </c>
    </row>
    <row r="13" spans="1:16" ht="10.5" customHeight="1">
      <c r="A13" s="6">
        <v>2</v>
      </c>
      <c r="B13" s="31" t="s">
        <v>89</v>
      </c>
      <c r="C13" s="11" t="s">
        <v>126</v>
      </c>
      <c r="D13" s="8" t="s">
        <v>84</v>
      </c>
      <c r="E13" s="11">
        <f>25-'Численность обучающихся за счет'!E13</f>
        <v>0</v>
      </c>
      <c r="F13" s="11">
        <f>25-'Численность обучающихся за счет'!F13</f>
        <v>0</v>
      </c>
      <c r="G13" s="11">
        <f>25-'Численность обучающихся за счет'!G13</f>
        <v>0</v>
      </c>
      <c r="H13" s="11">
        <f>25-'Численность обучающихся за счет'!H13</f>
        <v>0</v>
      </c>
      <c r="I13" s="11">
        <f>25-'Численность обучающихся за счет'!I13</f>
        <v>0</v>
      </c>
      <c r="J13" s="11">
        <f>25-'Численность обучающихся за счет'!J13</f>
        <v>25</v>
      </c>
      <c r="K13" s="11">
        <f>25-'Численность обучающихся за счет'!K13</f>
        <v>25</v>
      </c>
      <c r="L13" s="11">
        <f>25-'Численность обучающихся за счет'!L13</f>
        <v>25</v>
      </c>
      <c r="M13" s="11">
        <f>25-'Численность обучающихся за счет'!M13</f>
        <v>25</v>
      </c>
      <c r="N13" s="11">
        <f>25-'Численность обучающихся за счет'!N13</f>
        <v>25</v>
      </c>
      <c r="O13" s="11">
        <f>25-'Численность обучающихся за счет'!O13</f>
        <v>25</v>
      </c>
      <c r="P13" s="11">
        <f>25-'Численность обучающихся за счет'!P13</f>
        <v>25</v>
      </c>
    </row>
    <row r="14" spans="1:16" ht="10.5" customHeight="1">
      <c r="A14" s="6">
        <v>3</v>
      </c>
      <c r="B14" s="31" t="s">
        <v>90</v>
      </c>
      <c r="C14" s="11" t="s">
        <v>127</v>
      </c>
      <c r="D14" s="8" t="s">
        <v>85</v>
      </c>
      <c r="E14" s="11">
        <f>25-'Численность обучающихся за счет'!E14</f>
        <v>0</v>
      </c>
      <c r="F14" s="11">
        <f>26-'Численность обучающихся за счет'!F14</f>
        <v>0</v>
      </c>
      <c r="G14" s="11">
        <f>26-'Численность обучающихся за счет'!G14</f>
        <v>0</v>
      </c>
      <c r="H14" s="11">
        <f>26-'Численность обучающихся за счет'!H14</f>
        <v>0</v>
      </c>
      <c r="I14" s="11">
        <f>26-'Численность обучающихся за счет'!I14</f>
        <v>0</v>
      </c>
      <c r="J14" s="11">
        <f>26-'Численность обучающихся за счет'!J14</f>
        <v>26</v>
      </c>
      <c r="K14" s="11">
        <f>26-'Численность обучающихся за счет'!K14</f>
        <v>26</v>
      </c>
      <c r="L14" s="11">
        <f>26-'Численность обучающихся за счет'!L14</f>
        <v>26</v>
      </c>
      <c r="M14" s="11">
        <f>26-'Численность обучающихся за счет'!M14</f>
        <v>26</v>
      </c>
      <c r="N14" s="11">
        <f>26-'Численность обучающихся за счет'!N14</f>
        <v>26</v>
      </c>
      <c r="O14" s="11">
        <f>26-'Численность обучающихся за счет'!O14</f>
        <v>26</v>
      </c>
      <c r="P14" s="11">
        <f>26-'Численность обучающихся за счет'!P14</f>
        <v>26</v>
      </c>
    </row>
    <row r="15" spans="1:16" ht="10.5" customHeight="1">
      <c r="A15" s="6">
        <v>4</v>
      </c>
      <c r="B15" s="31" t="s">
        <v>92</v>
      </c>
      <c r="C15" s="11" t="s">
        <v>128</v>
      </c>
      <c r="D15" s="8" t="s">
        <v>37</v>
      </c>
      <c r="E15" s="11">
        <f>25-'Численность обучающихся за счет'!E15</f>
        <v>0</v>
      </c>
      <c r="F15" s="11">
        <f>25-'Численность обучающихся за счет'!F15</f>
        <v>1</v>
      </c>
      <c r="G15" s="11">
        <f>25-'Численность обучающихся за счет'!G15</f>
        <v>0</v>
      </c>
      <c r="H15" s="11">
        <f>25-'Численность обучающихся за счет'!H15</f>
        <v>0</v>
      </c>
      <c r="I15" s="11">
        <f>25-'Численность обучающихся за счет'!I15</f>
        <v>0</v>
      </c>
      <c r="J15" s="11">
        <f>25-'Численность обучающихся за счет'!J15</f>
        <v>25</v>
      </c>
      <c r="K15" s="11">
        <f>25-'Численность обучающихся за счет'!K15</f>
        <v>25</v>
      </c>
      <c r="L15" s="11">
        <f>25-'Численность обучающихся за счет'!L15</f>
        <v>25</v>
      </c>
      <c r="M15" s="11">
        <f>25-'Численность обучающихся за счет'!M15</f>
        <v>25</v>
      </c>
      <c r="N15" s="11">
        <f>25-'Численность обучающихся за счет'!N15</f>
        <v>25</v>
      </c>
      <c r="O15" s="11">
        <f>25-'Численность обучающихся за счет'!O15</f>
        <v>25</v>
      </c>
      <c r="P15" s="11">
        <f>25-'Численность обучающихся за счет'!P15</f>
        <v>25</v>
      </c>
    </row>
    <row r="16" spans="1:16" ht="10.5" customHeight="1">
      <c r="A16" s="6">
        <v>5</v>
      </c>
      <c r="B16" s="31" t="s">
        <v>100</v>
      </c>
      <c r="C16" s="7" t="s">
        <v>129</v>
      </c>
      <c r="D16" s="8" t="s">
        <v>35</v>
      </c>
      <c r="E16" s="11">
        <f>25-'Численность обучающихся за счет'!E16</f>
        <v>0</v>
      </c>
      <c r="F16" s="11">
        <f>27-'Численность обучающихся за счет'!F16</f>
        <v>0</v>
      </c>
      <c r="G16" s="11">
        <f>27-'Численность обучающихся за счет'!G16</f>
        <v>0</v>
      </c>
      <c r="H16" s="11">
        <f>27-'Численность обучающихся за счет'!H16</f>
        <v>0</v>
      </c>
      <c r="I16" s="11">
        <f>27-'Численность обучающихся за счет'!I16</f>
        <v>0</v>
      </c>
      <c r="J16" s="11">
        <f>27-'Численность обучающихся за счет'!J16</f>
        <v>27</v>
      </c>
      <c r="K16" s="11">
        <f>27-'Численность обучающихся за счет'!K16</f>
        <v>27</v>
      </c>
      <c r="L16" s="11">
        <f>27-'Численность обучающихся за счет'!L16</f>
        <v>27</v>
      </c>
      <c r="M16" s="11">
        <f>27-'Численность обучающихся за счет'!M16</f>
        <v>27</v>
      </c>
      <c r="N16" s="11">
        <f>27-'Численность обучающихся за счет'!N16</f>
        <v>27</v>
      </c>
      <c r="O16" s="11">
        <f>27-'Численность обучающихся за счет'!O16</f>
        <v>27</v>
      </c>
      <c r="P16" s="11">
        <f>27-'Численность обучающихся за счет'!P16</f>
        <v>27</v>
      </c>
    </row>
    <row r="17" spans="1:16" ht="10.5" customHeight="1">
      <c r="A17" s="6">
        <v>6</v>
      </c>
      <c r="B17" s="31" t="s">
        <v>99</v>
      </c>
      <c r="C17" s="7" t="s">
        <v>120</v>
      </c>
      <c r="D17" s="8" t="s">
        <v>4</v>
      </c>
      <c r="E17" s="11">
        <f>25-'Численность обучающихся за счет'!E17</f>
        <v>0</v>
      </c>
      <c r="F17" s="11">
        <f>26-'Численность обучающихся за счет'!F17</f>
        <v>0</v>
      </c>
      <c r="G17" s="11">
        <f>26-'Численность обучающихся за счет'!G17</f>
        <v>0</v>
      </c>
      <c r="H17" s="11">
        <f>26-'Численность обучающихся за счет'!H17</f>
        <v>0</v>
      </c>
      <c r="I17" s="11">
        <f>26-'Численность обучающихся за счет'!I17</f>
        <v>0</v>
      </c>
      <c r="J17" s="11">
        <f>26-'Численность обучающихся за счет'!J17</f>
        <v>26</v>
      </c>
      <c r="K17" s="11">
        <f>26-'Численность обучающихся за счет'!K17</f>
        <v>26</v>
      </c>
      <c r="L17" s="11">
        <f>26-'Численность обучающихся за счет'!L17</f>
        <v>26</v>
      </c>
      <c r="M17" s="11">
        <f>26-'Численность обучающихся за счет'!M17</f>
        <v>26</v>
      </c>
      <c r="N17" s="11">
        <f>26-'Численность обучающихся за счет'!N17</f>
        <v>26</v>
      </c>
      <c r="O17" s="11">
        <f>26-'Численность обучающихся за счет'!O17</f>
        <v>26</v>
      </c>
      <c r="P17" s="11">
        <f>26-'Численность обучающихся за счет'!P17</f>
        <v>26</v>
      </c>
    </row>
    <row r="18" spans="1:16" ht="10.5" customHeight="1">
      <c r="A18" s="6">
        <v>7</v>
      </c>
      <c r="B18" s="31" t="s">
        <v>131</v>
      </c>
      <c r="C18" s="7" t="s">
        <v>130</v>
      </c>
      <c r="D18" s="8" t="s">
        <v>132</v>
      </c>
      <c r="E18" s="11">
        <f>25-'Численность обучающихся за счет'!E18</f>
        <v>0</v>
      </c>
      <c r="F18" s="11">
        <f>26-'Численность обучающихся за счет'!F18</f>
        <v>0</v>
      </c>
      <c r="G18" s="11">
        <f>26-'Численность обучающихся за счет'!G18</f>
        <v>0</v>
      </c>
      <c r="H18" s="11">
        <f>26-'Численность обучающихся за счет'!H18</f>
        <v>0</v>
      </c>
      <c r="I18" s="11">
        <f>26-'Численность обучающихся за счет'!I18</f>
        <v>0</v>
      </c>
      <c r="J18" s="11">
        <f>26-'Численность обучающихся за счет'!J18</f>
        <v>26</v>
      </c>
      <c r="K18" s="11">
        <f>26-'Численность обучающихся за счет'!K18</f>
        <v>26</v>
      </c>
      <c r="L18" s="11">
        <f>26-'Численность обучающихся за счет'!L18</f>
        <v>26</v>
      </c>
      <c r="M18" s="11">
        <f>26-'Численность обучающихся за счет'!M18</f>
        <v>26</v>
      </c>
      <c r="N18" s="11">
        <f>26-'Численность обучающихся за счет'!N18</f>
        <v>26</v>
      </c>
      <c r="O18" s="11">
        <f>26-'Численность обучающихся за счет'!O18</f>
        <v>26</v>
      </c>
      <c r="P18" s="11">
        <f>26-'Численность обучающихся за счет'!P18</f>
        <v>26</v>
      </c>
    </row>
    <row r="19" spans="1:16" ht="10.5" customHeight="1">
      <c r="A19" s="6">
        <v>8</v>
      </c>
      <c r="B19" s="31" t="s">
        <v>99</v>
      </c>
      <c r="C19" s="7" t="s">
        <v>53</v>
      </c>
      <c r="D19" s="8" t="s">
        <v>41</v>
      </c>
      <c r="E19" s="11">
        <f>25-'Численность обучающихся за счет'!E19</f>
        <v>0</v>
      </c>
      <c r="F19" s="11">
        <f>25-'Численность обучающихся за счет'!F19</f>
        <v>0</v>
      </c>
      <c r="G19" s="11">
        <f>25-'Численность обучающихся за счет'!G19</f>
        <v>0</v>
      </c>
      <c r="H19" s="11">
        <f>25-'Численность обучающихся за счет'!H19</f>
        <v>0</v>
      </c>
      <c r="I19" s="11">
        <f>25-'Численность обучающихся за счет'!I19</f>
        <v>0</v>
      </c>
      <c r="J19" s="11">
        <f>25-'Численность обучающихся за счет'!J19</f>
        <v>25</v>
      </c>
      <c r="K19" s="11">
        <f>25-'Численность обучающихся за счет'!K19</f>
        <v>25</v>
      </c>
      <c r="L19" s="11">
        <f>25-'Численность обучающихся за счет'!L19</f>
        <v>25</v>
      </c>
      <c r="M19" s="11">
        <f>25-'Численность обучающихся за счет'!M19</f>
        <v>25</v>
      </c>
      <c r="N19" s="11">
        <f>25-'Численность обучающихся за счет'!N19</f>
        <v>25</v>
      </c>
      <c r="O19" s="11">
        <f>25-'Численность обучающихся за счет'!O19</f>
        <v>25</v>
      </c>
      <c r="P19" s="11">
        <f>25-'Численность обучающихся за счет'!P19</f>
        <v>25</v>
      </c>
    </row>
    <row r="20" spans="1:16" ht="10.5" customHeight="1">
      <c r="A20" s="90" t="s">
        <v>141</v>
      </c>
      <c r="B20" s="91"/>
      <c r="C20" s="91"/>
      <c r="D20" s="92"/>
      <c r="E20" s="63">
        <f>SUM(E12:E19)</f>
        <v>0</v>
      </c>
      <c r="F20" s="63">
        <f aca="true" t="shared" si="1" ref="F20:P20">SUM(F12:F19)</f>
        <v>1</v>
      </c>
      <c r="G20" s="63">
        <f t="shared" si="1"/>
        <v>0</v>
      </c>
      <c r="H20" s="63">
        <f t="shared" si="1"/>
        <v>0</v>
      </c>
      <c r="I20" s="63">
        <f t="shared" si="1"/>
        <v>0</v>
      </c>
      <c r="J20" s="63">
        <f t="shared" si="1"/>
        <v>206</v>
      </c>
      <c r="K20" s="63">
        <f t="shared" si="1"/>
        <v>206</v>
      </c>
      <c r="L20" s="63">
        <f t="shared" si="1"/>
        <v>206</v>
      </c>
      <c r="M20" s="63">
        <f t="shared" si="1"/>
        <v>206</v>
      </c>
      <c r="N20" s="63">
        <f t="shared" si="1"/>
        <v>206</v>
      </c>
      <c r="O20" s="63">
        <f t="shared" si="1"/>
        <v>206</v>
      </c>
      <c r="P20" s="63">
        <f t="shared" si="1"/>
        <v>206</v>
      </c>
    </row>
    <row r="21" spans="1:16" ht="10.5" customHeight="1">
      <c r="A21" s="21">
        <v>1</v>
      </c>
      <c r="B21" s="60">
        <v>26527</v>
      </c>
      <c r="C21" s="11" t="s">
        <v>116</v>
      </c>
      <c r="D21" s="8" t="s">
        <v>118</v>
      </c>
      <c r="E21" s="11">
        <f>2-'Численность обучающихся за счет'!E21</f>
        <v>0</v>
      </c>
      <c r="F21" s="11">
        <f>2-'Численность обучающихся за счет'!F21</f>
        <v>0</v>
      </c>
      <c r="G21" s="11">
        <f>2-'Численность обучающихся за счет'!G21</f>
        <v>0</v>
      </c>
      <c r="H21" s="11">
        <f>2-'Численность обучающихся за счет'!H21</f>
        <v>0</v>
      </c>
      <c r="I21" s="11">
        <f>2-'Численность обучающихся за счет'!I21</f>
        <v>0</v>
      </c>
      <c r="J21" s="11">
        <f>2-'Численность обучающихся за счет'!J21</f>
        <v>2</v>
      </c>
      <c r="K21" s="11">
        <f>2-'Численность обучающихся за счет'!K21</f>
        <v>2</v>
      </c>
      <c r="L21" s="11">
        <f>2-'Численность обучающихся за счет'!L21</f>
        <v>2</v>
      </c>
      <c r="M21" s="11">
        <f>2-'Численность обучающихся за счет'!M21</f>
        <v>2</v>
      </c>
      <c r="N21" s="11">
        <f>2-'Численность обучающихся за счет'!N21</f>
        <v>2</v>
      </c>
      <c r="O21" s="11">
        <f>2-'Численность обучающихся за счет'!O21</f>
        <v>2</v>
      </c>
      <c r="P21" s="11">
        <f>2-'Численность обучающихся за счет'!P21</f>
        <v>2</v>
      </c>
    </row>
    <row r="22" spans="1:16" ht="10.5" customHeight="1">
      <c r="A22" s="21">
        <v>2</v>
      </c>
      <c r="B22" s="61" t="s">
        <v>142</v>
      </c>
      <c r="C22" s="11" t="s">
        <v>117</v>
      </c>
      <c r="D22" s="8" t="s">
        <v>119</v>
      </c>
      <c r="E22" s="11">
        <f>3-'Численность обучающихся за счет'!E22</f>
        <v>0</v>
      </c>
      <c r="F22" s="11">
        <f>3-'Численность обучающихся за счет'!F22</f>
        <v>0</v>
      </c>
      <c r="G22" s="11">
        <f>3-'Численность обучающихся за счет'!G22</f>
        <v>0</v>
      </c>
      <c r="H22" s="11">
        <f>3-'Численность обучающихся за счет'!H22</f>
        <v>1</v>
      </c>
      <c r="I22" s="11">
        <f>3-'Численность обучающихся за счет'!I22</f>
        <v>1</v>
      </c>
      <c r="J22" s="11">
        <f>3-'Численность обучающихся за счет'!J22</f>
        <v>3</v>
      </c>
      <c r="K22" s="11">
        <f>3-'Численность обучающихся за счет'!K22</f>
        <v>3</v>
      </c>
      <c r="L22" s="11">
        <f>3-'Численность обучающихся за счет'!L22</f>
        <v>3</v>
      </c>
      <c r="M22" s="11">
        <f>3-'Численность обучающихся за счет'!M22</f>
        <v>3</v>
      </c>
      <c r="N22" s="11">
        <f>3-'Численность обучающихся за счет'!N22</f>
        <v>3</v>
      </c>
      <c r="O22" s="11">
        <f>3-'Численность обучающихся за счет'!O22</f>
        <v>3</v>
      </c>
      <c r="P22" s="11">
        <f>3-'Численность обучающихся за счет'!P22</f>
        <v>3</v>
      </c>
    </row>
    <row r="23" spans="1:16" ht="10.5" customHeight="1">
      <c r="A23" s="90" t="s">
        <v>143</v>
      </c>
      <c r="B23" s="91"/>
      <c r="C23" s="91"/>
      <c r="D23" s="92"/>
      <c r="E23" s="63">
        <f>SUM(E21:E22)</f>
        <v>0</v>
      </c>
      <c r="F23" s="63">
        <f aca="true" t="shared" si="2" ref="F23:P23">SUM(F21:F22)</f>
        <v>0</v>
      </c>
      <c r="G23" s="63">
        <f t="shared" si="2"/>
        <v>0</v>
      </c>
      <c r="H23" s="63">
        <f t="shared" si="2"/>
        <v>1</v>
      </c>
      <c r="I23" s="63">
        <f t="shared" si="2"/>
        <v>1</v>
      </c>
      <c r="J23" s="63">
        <f t="shared" si="2"/>
        <v>5</v>
      </c>
      <c r="K23" s="63">
        <f t="shared" si="2"/>
        <v>5</v>
      </c>
      <c r="L23" s="63">
        <f t="shared" si="2"/>
        <v>5</v>
      </c>
      <c r="M23" s="63">
        <f t="shared" si="2"/>
        <v>5</v>
      </c>
      <c r="N23" s="63">
        <f t="shared" si="2"/>
        <v>5</v>
      </c>
      <c r="O23" s="63">
        <f t="shared" si="2"/>
        <v>5</v>
      </c>
      <c r="P23" s="63">
        <f t="shared" si="2"/>
        <v>5</v>
      </c>
    </row>
    <row r="24" spans="1:16" ht="10.5" customHeight="1">
      <c r="A24" s="78" t="s">
        <v>29</v>
      </c>
      <c r="B24" s="79"/>
      <c r="C24" s="79"/>
      <c r="D24" s="80"/>
      <c r="E24" s="13">
        <f>SUM(E10+E20+E21+E22)</f>
        <v>0</v>
      </c>
      <c r="F24" s="13">
        <f aca="true" t="shared" si="3" ref="F24:P24">SUM(F10+F20+F21+F22)</f>
        <v>1</v>
      </c>
      <c r="G24" s="13">
        <f t="shared" si="3"/>
        <v>0</v>
      </c>
      <c r="H24" s="13">
        <f t="shared" si="3"/>
        <v>1</v>
      </c>
      <c r="I24" s="13">
        <f t="shared" si="3"/>
        <v>2</v>
      </c>
      <c r="J24" s="13">
        <f t="shared" si="3"/>
        <v>337</v>
      </c>
      <c r="K24" s="13">
        <f t="shared" si="3"/>
        <v>337</v>
      </c>
      <c r="L24" s="13">
        <f t="shared" si="3"/>
        <v>337</v>
      </c>
      <c r="M24" s="13">
        <f t="shared" si="3"/>
        <v>337</v>
      </c>
      <c r="N24" s="13">
        <f t="shared" si="3"/>
        <v>337</v>
      </c>
      <c r="O24" s="13">
        <f t="shared" si="3"/>
        <v>337</v>
      </c>
      <c r="P24" s="13">
        <f t="shared" si="3"/>
        <v>337</v>
      </c>
    </row>
    <row r="25" spans="1:16" ht="10.5" customHeight="1">
      <c r="A25" s="81" t="s">
        <v>43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3"/>
    </row>
    <row r="26" spans="1:16" ht="10.5" customHeight="1">
      <c r="A26" s="6">
        <v>1</v>
      </c>
      <c r="B26" s="31" t="s">
        <v>102</v>
      </c>
      <c r="C26" s="11" t="s">
        <v>65</v>
      </c>
      <c r="D26" s="8" t="s">
        <v>72</v>
      </c>
      <c r="E26" s="11">
        <f>25-'Численность обучающихся за счет'!E26</f>
        <v>1</v>
      </c>
      <c r="F26" s="11">
        <f>25-'Численность обучающихся за счет'!F26</f>
        <v>2</v>
      </c>
      <c r="G26" s="11">
        <f>25-'Численность обучающихся за счет'!G26</f>
        <v>2</v>
      </c>
      <c r="H26" s="11">
        <f>25-'Численность обучающихся за счет'!H26</f>
        <v>2</v>
      </c>
      <c r="I26" s="11">
        <f>25-'Численность обучающихся за счет'!I26</f>
        <v>2</v>
      </c>
      <c r="J26" s="11">
        <f>25-'Численность обучающихся за счет'!J26</f>
        <v>25</v>
      </c>
      <c r="K26" s="11">
        <f>25-'Численность обучающихся за счет'!K26</f>
        <v>25</v>
      </c>
      <c r="L26" s="11">
        <f>25-'Численность обучающихся за счет'!L26</f>
        <v>25</v>
      </c>
      <c r="M26" s="11">
        <f>25-'Численность обучающихся за счет'!M26</f>
        <v>25</v>
      </c>
      <c r="N26" s="11">
        <f>25-'Численность обучающихся за счет'!N26</f>
        <v>25</v>
      </c>
      <c r="O26" s="11">
        <f>25-'Численность обучающихся за счет'!O26</f>
        <v>25</v>
      </c>
      <c r="P26" s="11">
        <f>25-'Численность обучающихся за счет'!P26</f>
        <v>25</v>
      </c>
    </row>
    <row r="27" spans="1:16" ht="10.5" customHeight="1">
      <c r="A27" s="6">
        <v>2</v>
      </c>
      <c r="B27" s="31" t="s">
        <v>102</v>
      </c>
      <c r="C27" s="11" t="s">
        <v>66</v>
      </c>
      <c r="D27" s="8" t="s">
        <v>72</v>
      </c>
      <c r="E27" s="11">
        <f>25-'Численность обучающихся за счет'!E27</f>
        <v>5</v>
      </c>
      <c r="F27" s="11">
        <f>25-'Численность обучающихся за счет'!F27</f>
        <v>3</v>
      </c>
      <c r="G27" s="11">
        <f>25-'Численность обучающихся за счет'!G27</f>
        <v>3</v>
      </c>
      <c r="H27" s="11">
        <f>25-'Численность обучающихся за счет'!H27</f>
        <v>4</v>
      </c>
      <c r="I27" s="11">
        <f>25-'Численность обучающихся за счет'!I27</f>
        <v>4</v>
      </c>
      <c r="J27" s="11">
        <f>25-'Численность обучающихся за счет'!J27</f>
        <v>25</v>
      </c>
      <c r="K27" s="11">
        <f>25-'Численность обучающихся за счет'!K27</f>
        <v>25</v>
      </c>
      <c r="L27" s="11">
        <f>25-'Численность обучающихся за счет'!L27</f>
        <v>25</v>
      </c>
      <c r="M27" s="11">
        <f>25-'Численность обучающихся за счет'!M27</f>
        <v>25</v>
      </c>
      <c r="N27" s="11">
        <f>25-'Численность обучающихся за счет'!N27</f>
        <v>25</v>
      </c>
      <c r="O27" s="11">
        <f>25-'Численность обучающихся за счет'!O27</f>
        <v>25</v>
      </c>
      <c r="P27" s="11">
        <f>25-'Численность обучающихся за счет'!P27</f>
        <v>25</v>
      </c>
    </row>
    <row r="28" spans="1:16" ht="10.5" customHeight="1">
      <c r="A28" s="6">
        <v>3</v>
      </c>
      <c r="B28" s="31" t="s">
        <v>94</v>
      </c>
      <c r="C28" s="11" t="s">
        <v>67</v>
      </c>
      <c r="D28" s="8" t="s">
        <v>3</v>
      </c>
      <c r="E28" s="11">
        <f>25-'Численность обучающихся за счет'!E28</f>
        <v>4</v>
      </c>
      <c r="F28" s="11">
        <f>25-'Численность обучающихся за счет'!F28</f>
        <v>4</v>
      </c>
      <c r="G28" s="11">
        <f>25-'Численность обучающихся за счет'!G28</f>
        <v>5</v>
      </c>
      <c r="H28" s="11">
        <f>25-'Численность обучающихся за счет'!H28</f>
        <v>5</v>
      </c>
      <c r="I28" s="11">
        <f>25-'Численность обучающихся за счет'!I28</f>
        <v>5</v>
      </c>
      <c r="J28" s="11">
        <f>25-'Численность обучающихся за счет'!J28</f>
        <v>25</v>
      </c>
      <c r="K28" s="11">
        <f>25-'Численность обучающихся за счет'!K28</f>
        <v>25</v>
      </c>
      <c r="L28" s="11">
        <f>25-'Численность обучающихся за счет'!L28</f>
        <v>25</v>
      </c>
      <c r="M28" s="11">
        <f>25-'Численность обучающихся за счет'!M28</f>
        <v>25</v>
      </c>
      <c r="N28" s="11">
        <f>25-'Численность обучающихся за счет'!N28</f>
        <v>25</v>
      </c>
      <c r="O28" s="11">
        <f>25-'Численность обучающихся за счет'!O28</f>
        <v>25</v>
      </c>
      <c r="P28" s="11">
        <f>25-'Численность обучающихся за счет'!P28</f>
        <v>25</v>
      </c>
    </row>
    <row r="29" spans="1:16" ht="10.5" customHeight="1">
      <c r="A29" s="6">
        <v>4</v>
      </c>
      <c r="B29" s="31" t="s">
        <v>103</v>
      </c>
      <c r="C29" s="11" t="s">
        <v>68</v>
      </c>
      <c r="D29" s="8" t="s">
        <v>73</v>
      </c>
      <c r="E29" s="11">
        <f>25-'Численность обучающихся за счет'!E29</f>
        <v>6</v>
      </c>
      <c r="F29" s="11">
        <f>25-'Численность обучающихся за счет'!F29</f>
        <v>7</v>
      </c>
      <c r="G29" s="11">
        <f>25-'Численность обучающихся за счет'!G29</f>
        <v>7</v>
      </c>
      <c r="H29" s="11">
        <f>25-'Численность обучающихся за счет'!H29</f>
        <v>7</v>
      </c>
      <c r="I29" s="11">
        <f>25-'Численность обучающихся за счет'!I29</f>
        <v>7</v>
      </c>
      <c r="J29" s="11">
        <f>25-'Численность обучающихся за счет'!J29</f>
        <v>25</v>
      </c>
      <c r="K29" s="11">
        <f>25-'Численность обучающихся за счет'!K29</f>
        <v>25</v>
      </c>
      <c r="L29" s="11">
        <f>25-'Численность обучающихся за счет'!L29</f>
        <v>25</v>
      </c>
      <c r="M29" s="11">
        <f>25-'Численность обучающихся за счет'!M29</f>
        <v>25</v>
      </c>
      <c r="N29" s="11">
        <f>25-'Численность обучающихся за счет'!N29</f>
        <v>25</v>
      </c>
      <c r="O29" s="11">
        <f>25-'Численность обучающихся за счет'!O29</f>
        <v>25</v>
      </c>
      <c r="P29" s="11">
        <f>25-'Численность обучающихся за счет'!P29</f>
        <v>25</v>
      </c>
    </row>
    <row r="30" spans="1:16" ht="10.5" customHeight="1">
      <c r="A30" s="6">
        <v>5</v>
      </c>
      <c r="B30" s="31" t="s">
        <v>104</v>
      </c>
      <c r="C30" s="11" t="s">
        <v>69</v>
      </c>
      <c r="D30" s="8" t="s">
        <v>74</v>
      </c>
      <c r="E30" s="11">
        <f>25-'Численность обучающихся за счет'!E30</f>
        <v>3</v>
      </c>
      <c r="F30" s="11">
        <f>25-'Численность обучающихся за счет'!F30</f>
        <v>3</v>
      </c>
      <c r="G30" s="11">
        <f>25-'Численность обучающихся за счет'!G30</f>
        <v>4</v>
      </c>
      <c r="H30" s="11">
        <f>25-'Численность обучающихся за счет'!H30</f>
        <v>4</v>
      </c>
      <c r="I30" s="11">
        <f>25-'Численность обучающихся за счет'!I30</f>
        <v>4</v>
      </c>
      <c r="J30" s="11">
        <f>25-'Численность обучающихся за счет'!J30</f>
        <v>25</v>
      </c>
      <c r="K30" s="11">
        <f>25-'Численность обучающихся за счет'!K30</f>
        <v>25</v>
      </c>
      <c r="L30" s="11">
        <f>25-'Численность обучающихся за счет'!L30</f>
        <v>25</v>
      </c>
      <c r="M30" s="11">
        <f>25-'Численность обучающихся за счет'!M30</f>
        <v>25</v>
      </c>
      <c r="N30" s="11">
        <f>25-'Численность обучающихся за счет'!N30</f>
        <v>25</v>
      </c>
      <c r="O30" s="11">
        <f>25-'Численность обучающихся за счет'!O30</f>
        <v>25</v>
      </c>
      <c r="P30" s="11">
        <f>25-'Численность обучающихся за счет'!P30</f>
        <v>25</v>
      </c>
    </row>
    <row r="31" spans="1:16" ht="10.5" customHeight="1">
      <c r="A31" s="6">
        <v>6</v>
      </c>
      <c r="B31" s="31" t="s">
        <v>105</v>
      </c>
      <c r="C31" s="11" t="s">
        <v>70</v>
      </c>
      <c r="D31" s="8" t="s">
        <v>75</v>
      </c>
      <c r="E31" s="11">
        <f>25-'Численность обучающихся за счет'!E31</f>
        <v>0</v>
      </c>
      <c r="F31" s="11">
        <f>25-'Численность обучающихся за счет'!F31</f>
        <v>0</v>
      </c>
      <c r="G31" s="11">
        <f>25-'Численность обучающихся за счет'!G31</f>
        <v>0</v>
      </c>
      <c r="H31" s="11">
        <f>25-'Численность обучающихся за счет'!H31</f>
        <v>0</v>
      </c>
      <c r="I31" s="11">
        <f>25-'Численность обучающихся за счет'!I31</f>
        <v>0</v>
      </c>
      <c r="J31" s="11">
        <f>25-'Численность обучающихся за счет'!J31</f>
        <v>25</v>
      </c>
      <c r="K31" s="11">
        <f>25-'Численность обучающихся за счет'!K31</f>
        <v>25</v>
      </c>
      <c r="L31" s="11">
        <f>25-'Численность обучающихся за счет'!L31</f>
        <v>25</v>
      </c>
      <c r="M31" s="11">
        <f>25-'Численность обучающихся за счет'!M31</f>
        <v>25</v>
      </c>
      <c r="N31" s="11">
        <f>25-'Численность обучающихся за счет'!N31</f>
        <v>25</v>
      </c>
      <c r="O31" s="11">
        <f>25-'Численность обучающихся за счет'!O31</f>
        <v>25</v>
      </c>
      <c r="P31" s="11">
        <f>25-'Численность обучающихся за счет'!P31</f>
        <v>25</v>
      </c>
    </row>
    <row r="32" spans="1:16" ht="10.5" customHeight="1">
      <c r="A32" s="6">
        <v>7</v>
      </c>
      <c r="B32" s="31" t="s">
        <v>95</v>
      </c>
      <c r="C32" s="11" t="s">
        <v>71</v>
      </c>
      <c r="D32" s="8" t="s">
        <v>2</v>
      </c>
      <c r="E32" s="11">
        <f>25-'Численность обучающихся за счет'!E32</f>
        <v>2</v>
      </c>
      <c r="F32" s="11">
        <f>25-'Численность обучающихся за счет'!F32</f>
        <v>2</v>
      </c>
      <c r="G32" s="11">
        <f>25-'Численность обучающихся за счет'!G32</f>
        <v>6</v>
      </c>
      <c r="H32" s="11">
        <f>25-'Численность обучающихся за счет'!H32</f>
        <v>6</v>
      </c>
      <c r="I32" s="11">
        <f>25-'Численность обучающихся за счет'!I32</f>
        <v>6</v>
      </c>
      <c r="J32" s="11">
        <f>25-'Численность обучающихся за счет'!J32</f>
        <v>25</v>
      </c>
      <c r="K32" s="11">
        <f>25-'Численность обучающихся за счет'!K32</f>
        <v>25</v>
      </c>
      <c r="L32" s="11">
        <f>25-'Численность обучающихся за счет'!L32</f>
        <v>25</v>
      </c>
      <c r="M32" s="11">
        <f>25-'Численность обучающихся за счет'!M32</f>
        <v>25</v>
      </c>
      <c r="N32" s="11">
        <f>25-'Численность обучающихся за счет'!N32</f>
        <v>25</v>
      </c>
      <c r="O32" s="11">
        <f>25-'Численность обучающихся за счет'!O32</f>
        <v>25</v>
      </c>
      <c r="P32" s="11">
        <f>25-'Численность обучающихся за счет'!P32</f>
        <v>25</v>
      </c>
    </row>
    <row r="33" spans="1:16" ht="10.5" customHeight="1">
      <c r="A33" s="90" t="s">
        <v>139</v>
      </c>
      <c r="B33" s="91"/>
      <c r="C33" s="91"/>
      <c r="D33" s="92"/>
      <c r="E33" s="63">
        <f>SUM(E26:E32)</f>
        <v>21</v>
      </c>
      <c r="F33" s="63">
        <f aca="true" t="shared" si="4" ref="F33:P33">SUM(F26:F32)</f>
        <v>21</v>
      </c>
      <c r="G33" s="66">
        <f t="shared" si="4"/>
        <v>27</v>
      </c>
      <c r="H33" s="66">
        <f t="shared" si="4"/>
        <v>28</v>
      </c>
      <c r="I33" s="66">
        <f t="shared" si="4"/>
        <v>28</v>
      </c>
      <c r="J33" s="66">
        <f t="shared" si="4"/>
        <v>175</v>
      </c>
      <c r="K33" s="66">
        <f t="shared" si="4"/>
        <v>175</v>
      </c>
      <c r="L33" s="66">
        <f t="shared" si="4"/>
        <v>175</v>
      </c>
      <c r="M33" s="66">
        <f t="shared" si="4"/>
        <v>175</v>
      </c>
      <c r="N33" s="66">
        <f t="shared" si="4"/>
        <v>175</v>
      </c>
      <c r="O33" s="66">
        <f t="shared" si="4"/>
        <v>175</v>
      </c>
      <c r="P33" s="66">
        <f t="shared" si="4"/>
        <v>175</v>
      </c>
    </row>
    <row r="34" spans="1:16" ht="5.25" customHeight="1">
      <c r="A34" s="93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5"/>
    </row>
    <row r="35" spans="1:16" ht="10.5" customHeight="1">
      <c r="A35" s="6">
        <v>1</v>
      </c>
      <c r="B35" s="31" t="s">
        <v>87</v>
      </c>
      <c r="C35" s="11" t="s">
        <v>76</v>
      </c>
      <c r="D35" s="8" t="s">
        <v>83</v>
      </c>
      <c r="E35" s="11">
        <f>25-'Численность обучающихся за счет'!E35</f>
        <v>5</v>
      </c>
      <c r="F35" s="11">
        <f>25-'Численность обучающихся за счет'!F35</f>
        <v>5</v>
      </c>
      <c r="G35" s="11">
        <f>25-'Численность обучающихся за счет'!G35</f>
        <v>6</v>
      </c>
      <c r="H35" s="11">
        <f>25-'Численность обучающихся за счет'!H35</f>
        <v>6</v>
      </c>
      <c r="I35" s="11">
        <f>25-'Численность обучающихся за счет'!I35</f>
        <v>6</v>
      </c>
      <c r="J35" s="11">
        <f>25-'Численность обучающихся за счет'!J35</f>
        <v>25</v>
      </c>
      <c r="K35" s="11">
        <f>25-'Численность обучающихся за счет'!K35</f>
        <v>25</v>
      </c>
      <c r="L35" s="11">
        <f>25-'Численность обучающихся за счет'!L35</f>
        <v>25</v>
      </c>
      <c r="M35" s="11">
        <f>25-'Численность обучающихся за счет'!M35</f>
        <v>25</v>
      </c>
      <c r="N35" s="11">
        <f>25-'Численность обучающихся за счет'!N35</f>
        <v>25</v>
      </c>
      <c r="O35" s="11">
        <f>25-'Численность обучающихся за счет'!O35</f>
        <v>25</v>
      </c>
      <c r="P35" s="11">
        <f>25-'Численность обучающихся за счет'!P35</f>
        <v>25</v>
      </c>
    </row>
    <row r="36" spans="1:16" ht="10.5" customHeight="1">
      <c r="A36" s="6">
        <v>2</v>
      </c>
      <c r="B36" s="31" t="s">
        <v>88</v>
      </c>
      <c r="C36" s="11" t="s">
        <v>77</v>
      </c>
      <c r="D36" s="8" t="s">
        <v>18</v>
      </c>
      <c r="E36" s="11">
        <f>25-'Численность обучающихся за счет'!E36</f>
        <v>0</v>
      </c>
      <c r="F36" s="11">
        <f>25-'Численность обучающихся за счет'!F36</f>
        <v>-1</v>
      </c>
      <c r="G36" s="11">
        <f>25-'Численность обучающихся за счет'!G36</f>
        <v>-1</v>
      </c>
      <c r="H36" s="11">
        <f>25-'Численность обучающихся за счет'!H36</f>
        <v>-1</v>
      </c>
      <c r="I36" s="11">
        <f>25-'Численность обучающихся за счет'!I36</f>
        <v>-1</v>
      </c>
      <c r="J36" s="11">
        <f>25-'Численность обучающихся за счет'!J36</f>
        <v>25</v>
      </c>
      <c r="K36" s="11">
        <f>25-'Численность обучающихся за счет'!K36</f>
        <v>25</v>
      </c>
      <c r="L36" s="11">
        <f>25-'Численность обучающихся за счет'!L36</f>
        <v>25</v>
      </c>
      <c r="M36" s="11">
        <f>25-'Численность обучающихся за счет'!M36</f>
        <v>25</v>
      </c>
      <c r="N36" s="11">
        <f>25-'Численность обучающихся за счет'!N36</f>
        <v>25</v>
      </c>
      <c r="O36" s="11">
        <f>25-'Численность обучающихся за счет'!O36</f>
        <v>25</v>
      </c>
      <c r="P36" s="11">
        <f>25-'Численность обучающихся за счет'!P36</f>
        <v>25</v>
      </c>
    </row>
    <row r="37" spans="1:16" ht="10.5" customHeight="1">
      <c r="A37" s="6">
        <v>3</v>
      </c>
      <c r="B37" s="31" t="s">
        <v>89</v>
      </c>
      <c r="C37" s="11" t="s">
        <v>78</v>
      </c>
      <c r="D37" s="8" t="s">
        <v>133</v>
      </c>
      <c r="E37" s="11">
        <f>25-'Численность обучающихся за счет'!E37</f>
        <v>0</v>
      </c>
      <c r="F37" s="11">
        <f>25-'Численность обучающихся за счет'!F37</f>
        <v>0</v>
      </c>
      <c r="G37" s="11">
        <f>25-'Численность обучающихся за счет'!G37</f>
        <v>0</v>
      </c>
      <c r="H37" s="11">
        <f>25-'Численность обучающихся за счет'!H37</f>
        <v>0</v>
      </c>
      <c r="I37" s="11">
        <f>25-'Численность обучающихся за счет'!I37</f>
        <v>0</v>
      </c>
      <c r="J37" s="11">
        <f>25-'Численность обучающихся за счет'!J37</f>
        <v>25</v>
      </c>
      <c r="K37" s="11">
        <f>25-'Численность обучающихся за счет'!K37</f>
        <v>25</v>
      </c>
      <c r="L37" s="11">
        <f>25-'Численность обучающихся за счет'!L37</f>
        <v>25</v>
      </c>
      <c r="M37" s="11">
        <f>25-'Численность обучающихся за счет'!M37</f>
        <v>25</v>
      </c>
      <c r="N37" s="11">
        <f>25-'Численность обучающихся за счет'!N37</f>
        <v>25</v>
      </c>
      <c r="O37" s="11">
        <f>25-'Численность обучающихся за счет'!O37</f>
        <v>25</v>
      </c>
      <c r="P37" s="11">
        <f>25-'Численность обучающихся за счет'!P37</f>
        <v>25</v>
      </c>
    </row>
    <row r="38" spans="1:16" ht="10.5" customHeight="1">
      <c r="A38" s="6">
        <v>4</v>
      </c>
      <c r="B38" s="31" t="s">
        <v>90</v>
      </c>
      <c r="C38" s="11" t="s">
        <v>79</v>
      </c>
      <c r="D38" s="8" t="s">
        <v>85</v>
      </c>
      <c r="E38" s="11">
        <f>25-'Численность обучающихся за счет'!E38</f>
        <v>0</v>
      </c>
      <c r="F38" s="11">
        <f>25-'Численность обучающихся за счет'!F38</f>
        <v>0</v>
      </c>
      <c r="G38" s="11">
        <f>25-'Численность обучающихся за счет'!G38</f>
        <v>0</v>
      </c>
      <c r="H38" s="11">
        <f>25-'Численность обучающихся за счет'!H38</f>
        <v>0</v>
      </c>
      <c r="I38" s="11">
        <f>25-'Численность обучающихся за счет'!I38</f>
        <v>1</v>
      </c>
      <c r="J38" s="11">
        <f>25-'Численность обучающихся за счет'!J38</f>
        <v>25</v>
      </c>
      <c r="K38" s="11">
        <f>25-'Численность обучающихся за счет'!K38</f>
        <v>25</v>
      </c>
      <c r="L38" s="11">
        <f>25-'Численность обучающихся за счет'!L38</f>
        <v>25</v>
      </c>
      <c r="M38" s="11">
        <f>25-'Численность обучающихся за счет'!M38</f>
        <v>25</v>
      </c>
      <c r="N38" s="11">
        <f>25-'Численность обучающихся за счет'!N38</f>
        <v>25</v>
      </c>
      <c r="O38" s="11">
        <f>25-'Численность обучающихся за счет'!O38</f>
        <v>25</v>
      </c>
      <c r="P38" s="11">
        <f>25-'Численность обучающихся за счет'!P38</f>
        <v>25</v>
      </c>
    </row>
    <row r="39" spans="1:16" ht="10.5" customHeight="1">
      <c r="A39" s="6">
        <v>5</v>
      </c>
      <c r="B39" s="31" t="s">
        <v>91</v>
      </c>
      <c r="C39" s="11" t="s">
        <v>80</v>
      </c>
      <c r="D39" s="8" t="s">
        <v>21</v>
      </c>
      <c r="E39" s="11">
        <f>25-'Численность обучающихся за счет'!E39</f>
        <v>-3</v>
      </c>
      <c r="F39" s="11">
        <f>25-'Численность обучающихся за счет'!F39</f>
        <v>-4</v>
      </c>
      <c r="G39" s="11">
        <f>25-'Численность обучающихся за счет'!G39</f>
        <v>-3</v>
      </c>
      <c r="H39" s="11">
        <f>25-'Численность обучающихся за счет'!H39</f>
        <v>-3</v>
      </c>
      <c r="I39" s="11">
        <f>25-'Численность обучающихся за счет'!I39</f>
        <v>-3</v>
      </c>
      <c r="J39" s="11">
        <f>25-'Численность обучающихся за счет'!J39</f>
        <v>25</v>
      </c>
      <c r="K39" s="11">
        <f>25-'Численность обучающихся за счет'!K39</f>
        <v>25</v>
      </c>
      <c r="L39" s="11">
        <f>25-'Численность обучающихся за счет'!L39</f>
        <v>25</v>
      </c>
      <c r="M39" s="11">
        <f>25-'Численность обучающихся за счет'!M39</f>
        <v>25</v>
      </c>
      <c r="N39" s="11">
        <f>25-'Численность обучающихся за счет'!N39</f>
        <v>25</v>
      </c>
      <c r="O39" s="11">
        <f>25-'Численность обучающихся за счет'!O39</f>
        <v>25</v>
      </c>
      <c r="P39" s="11">
        <f>25-'Численность обучающихся за счет'!P39</f>
        <v>25</v>
      </c>
    </row>
    <row r="40" spans="1:16" ht="10.5" customHeight="1">
      <c r="A40" s="6">
        <v>6</v>
      </c>
      <c r="B40" s="31" t="s">
        <v>92</v>
      </c>
      <c r="C40" s="11" t="s">
        <v>81</v>
      </c>
      <c r="D40" s="8" t="s">
        <v>37</v>
      </c>
      <c r="E40" s="11">
        <f>25-'Численность обучающихся за счет'!E40</f>
        <v>2</v>
      </c>
      <c r="F40" s="11">
        <f>25-'Численность обучающихся за счет'!F40</f>
        <v>2</v>
      </c>
      <c r="G40" s="11">
        <f>25-'Численность обучающихся за счет'!G40</f>
        <v>2</v>
      </c>
      <c r="H40" s="11">
        <f>25-'Численность обучающихся за счет'!H40</f>
        <v>2</v>
      </c>
      <c r="I40" s="11">
        <f>25-'Численность обучающихся за счет'!I40</f>
        <v>2</v>
      </c>
      <c r="J40" s="11">
        <f>25-'Численность обучающихся за счет'!J40</f>
        <v>25</v>
      </c>
      <c r="K40" s="11">
        <f>25-'Численность обучающихся за счет'!K40</f>
        <v>25</v>
      </c>
      <c r="L40" s="11">
        <f>25-'Численность обучающихся за счет'!L40</f>
        <v>25</v>
      </c>
      <c r="M40" s="11">
        <f>25-'Численность обучающихся за счет'!M40</f>
        <v>25</v>
      </c>
      <c r="N40" s="11">
        <f>25-'Численность обучающихся за счет'!N40</f>
        <v>25</v>
      </c>
      <c r="O40" s="11">
        <f>25-'Численность обучающихся за счет'!O40</f>
        <v>25</v>
      </c>
      <c r="P40" s="11">
        <f>25-'Численность обучающихся за счет'!P40</f>
        <v>25</v>
      </c>
    </row>
    <row r="41" spans="1:16" ht="10.5" customHeight="1">
      <c r="A41" s="6">
        <v>7</v>
      </c>
      <c r="B41" s="31" t="s">
        <v>93</v>
      </c>
      <c r="C41" s="11" t="s">
        <v>82</v>
      </c>
      <c r="D41" s="8" t="s">
        <v>86</v>
      </c>
      <c r="E41" s="11">
        <f>25-'Численность обучающихся за счет'!E41</f>
        <v>-1</v>
      </c>
      <c r="F41" s="11">
        <f>25-'Численность обучающихся за счет'!F41</f>
        <v>-1</v>
      </c>
      <c r="G41" s="11">
        <f>25-'Численность обучающихся за счет'!G41</f>
        <v>1</v>
      </c>
      <c r="H41" s="11">
        <f>25-'Численность обучающихся за счет'!H41</f>
        <v>2</v>
      </c>
      <c r="I41" s="11">
        <f>25-'Численность обучающихся за счет'!I41</f>
        <v>3</v>
      </c>
      <c r="J41" s="11">
        <f>25-'Численность обучающихся за счет'!J41</f>
        <v>25</v>
      </c>
      <c r="K41" s="11">
        <f>25-'Численность обучающихся за счет'!K41</f>
        <v>25</v>
      </c>
      <c r="L41" s="11">
        <f>25-'Численность обучающихся за счет'!L41</f>
        <v>25</v>
      </c>
      <c r="M41" s="11">
        <f>25-'Численность обучающихся за счет'!M41</f>
        <v>25</v>
      </c>
      <c r="N41" s="11">
        <f>25-'Численность обучающихся за счет'!N41</f>
        <v>25</v>
      </c>
      <c r="O41" s="11">
        <f>25-'Численность обучающихся за счет'!O41</f>
        <v>25</v>
      </c>
      <c r="P41" s="11">
        <f>25-'Численность обучающихся за счет'!P41</f>
        <v>25</v>
      </c>
    </row>
    <row r="42" spans="1:16" ht="10.5" customHeight="1">
      <c r="A42" s="90" t="s">
        <v>141</v>
      </c>
      <c r="B42" s="91"/>
      <c r="C42" s="91"/>
      <c r="D42" s="92"/>
      <c r="E42" s="63">
        <f>SUM(E35:E41)</f>
        <v>3</v>
      </c>
      <c r="F42" s="63">
        <f aca="true" t="shared" si="5" ref="F42:P42">SUM(F35:F41)</f>
        <v>1</v>
      </c>
      <c r="G42" s="66">
        <f t="shared" si="5"/>
        <v>5</v>
      </c>
      <c r="H42" s="66">
        <f t="shared" si="5"/>
        <v>6</v>
      </c>
      <c r="I42" s="66">
        <f t="shared" si="5"/>
        <v>8</v>
      </c>
      <c r="J42" s="66">
        <f t="shared" si="5"/>
        <v>175</v>
      </c>
      <c r="K42" s="66">
        <f t="shared" si="5"/>
        <v>175</v>
      </c>
      <c r="L42" s="66">
        <f t="shared" si="5"/>
        <v>175</v>
      </c>
      <c r="M42" s="66">
        <f t="shared" si="5"/>
        <v>175</v>
      </c>
      <c r="N42" s="66">
        <f t="shared" si="5"/>
        <v>175</v>
      </c>
      <c r="O42" s="66">
        <f t="shared" si="5"/>
        <v>175</v>
      </c>
      <c r="P42" s="66">
        <f t="shared" si="5"/>
        <v>175</v>
      </c>
    </row>
    <row r="43" spans="1:16" ht="10.5" customHeight="1">
      <c r="A43" s="78" t="s">
        <v>30</v>
      </c>
      <c r="B43" s="79"/>
      <c r="C43" s="79"/>
      <c r="D43" s="80"/>
      <c r="E43" s="13">
        <f aca="true" t="shared" si="6" ref="E43:P43">SUM(E33+E42)</f>
        <v>24</v>
      </c>
      <c r="F43" s="13">
        <f t="shared" si="6"/>
        <v>22</v>
      </c>
      <c r="G43" s="9">
        <f t="shared" si="6"/>
        <v>32</v>
      </c>
      <c r="H43" s="9">
        <f t="shared" si="6"/>
        <v>34</v>
      </c>
      <c r="I43" s="9">
        <f t="shared" si="6"/>
        <v>36</v>
      </c>
      <c r="J43" s="9">
        <f t="shared" si="6"/>
        <v>350</v>
      </c>
      <c r="K43" s="9">
        <f t="shared" si="6"/>
        <v>350</v>
      </c>
      <c r="L43" s="9">
        <f t="shared" si="6"/>
        <v>350</v>
      </c>
      <c r="M43" s="9">
        <f t="shared" si="6"/>
        <v>350</v>
      </c>
      <c r="N43" s="9">
        <f t="shared" si="6"/>
        <v>350</v>
      </c>
      <c r="O43" s="9">
        <f t="shared" si="6"/>
        <v>350</v>
      </c>
      <c r="P43" s="9">
        <f t="shared" si="6"/>
        <v>350</v>
      </c>
    </row>
    <row r="44" spans="1:16" ht="10.5" customHeight="1">
      <c r="A44" s="81" t="s">
        <v>44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3"/>
    </row>
    <row r="45" spans="1:16" ht="10.5" customHeight="1">
      <c r="A45" s="6">
        <v>1</v>
      </c>
      <c r="B45" s="31" t="s">
        <v>96</v>
      </c>
      <c r="C45" s="7" t="s">
        <v>46</v>
      </c>
      <c r="D45" s="8" t="s">
        <v>1</v>
      </c>
      <c r="E45" s="11">
        <f>25-'Численность обучающихся за счет'!E45</f>
        <v>0</v>
      </c>
      <c r="F45" s="11">
        <f>25-'Численность обучающихся за счет'!F45</f>
        <v>0</v>
      </c>
      <c r="G45" s="11">
        <f>25-'Численность обучающихся за счет'!G45</f>
        <v>0</v>
      </c>
      <c r="H45" s="11">
        <f>25-'Численность обучающихся за счет'!H45</f>
        <v>0</v>
      </c>
      <c r="I45" s="11">
        <f>25-'Численность обучающихся за счет'!I45</f>
        <v>0</v>
      </c>
      <c r="J45" s="11">
        <f>25-'Численность обучающихся за счет'!J45</f>
        <v>25</v>
      </c>
      <c r="K45" s="11">
        <f>25-'Численность обучающихся за счет'!K45</f>
        <v>25</v>
      </c>
      <c r="L45" s="11">
        <f>25-'Численность обучающихся за счет'!L45</f>
        <v>25</v>
      </c>
      <c r="M45" s="11">
        <f>25-'Численность обучающихся за счет'!M45</f>
        <v>25</v>
      </c>
      <c r="N45" s="11">
        <f>25-'Численность обучающихся за счет'!N45</f>
        <v>25</v>
      </c>
      <c r="O45" s="11">
        <f>25-'Численность обучающихся за счет'!O45</f>
        <v>25</v>
      </c>
      <c r="P45" s="11">
        <f>25-'Численность обучающихся за счет'!P45</f>
        <v>25</v>
      </c>
    </row>
    <row r="46" spans="1:16" ht="10.5" customHeight="1">
      <c r="A46" s="6">
        <v>2</v>
      </c>
      <c r="B46" s="31" t="s">
        <v>94</v>
      </c>
      <c r="C46" s="7" t="s">
        <v>47</v>
      </c>
      <c r="D46" s="8" t="s">
        <v>3</v>
      </c>
      <c r="E46" s="11">
        <f>25-'Численность обучающихся за счет'!E46</f>
        <v>1</v>
      </c>
      <c r="F46" s="11">
        <f>25-'Численность обучающихся за счет'!F46</f>
        <v>1</v>
      </c>
      <c r="G46" s="11">
        <f>25-'Численность обучающихся за счет'!G46</f>
        <v>1</v>
      </c>
      <c r="H46" s="11">
        <f>25-'Численность обучающихся за счет'!H46</f>
        <v>1</v>
      </c>
      <c r="I46" s="11">
        <f>25-'Численность обучающихся за счет'!I46</f>
        <v>1</v>
      </c>
      <c r="J46" s="11">
        <f>25-'Численность обучающихся за счет'!J46</f>
        <v>25</v>
      </c>
      <c r="K46" s="11">
        <f>25-'Численность обучающихся за счет'!K46</f>
        <v>25</v>
      </c>
      <c r="L46" s="11">
        <f>25-'Численность обучающихся за счет'!L46</f>
        <v>25</v>
      </c>
      <c r="M46" s="11">
        <f>25-'Численность обучающихся за счет'!M46</f>
        <v>25</v>
      </c>
      <c r="N46" s="11">
        <f>25-'Численность обучающихся за счет'!N46</f>
        <v>25</v>
      </c>
      <c r="O46" s="11">
        <f>25-'Численность обучающихся за счет'!O46</f>
        <v>25</v>
      </c>
      <c r="P46" s="11">
        <f>25-'Численность обучающихся за счет'!P46</f>
        <v>25</v>
      </c>
    </row>
    <row r="47" spans="1:16" ht="10.5" customHeight="1">
      <c r="A47" s="6">
        <v>3</v>
      </c>
      <c r="B47" s="31" t="s">
        <v>95</v>
      </c>
      <c r="C47" s="7" t="s">
        <v>48</v>
      </c>
      <c r="D47" s="8" t="s">
        <v>19</v>
      </c>
      <c r="E47" s="11">
        <f>25-'Численность обучающихся за счет'!E47</f>
        <v>5</v>
      </c>
      <c r="F47" s="11">
        <f>25-'Численность обучающихся за счет'!F47</f>
        <v>6</v>
      </c>
      <c r="G47" s="11">
        <f>25-'Численность обучающихся за счет'!G47</f>
        <v>6</v>
      </c>
      <c r="H47" s="11">
        <f>25-'Численность обучающихся за счет'!H47</f>
        <v>6</v>
      </c>
      <c r="I47" s="11">
        <f>25-'Численность обучающихся за счет'!I47</f>
        <v>6</v>
      </c>
      <c r="J47" s="11">
        <f>25-'Численность обучающихся за счет'!J47</f>
        <v>25</v>
      </c>
      <c r="K47" s="11">
        <f>25-'Численность обучающихся за счет'!K47</f>
        <v>25</v>
      </c>
      <c r="L47" s="11">
        <f>25-'Численность обучающихся за счет'!L47</f>
        <v>25</v>
      </c>
      <c r="M47" s="11">
        <f>25-'Численность обучающихся за счет'!M47</f>
        <v>25</v>
      </c>
      <c r="N47" s="11">
        <f>25-'Численность обучающихся за счет'!N47</f>
        <v>25</v>
      </c>
      <c r="O47" s="11">
        <f>25-'Численность обучающихся за счет'!O47</f>
        <v>25</v>
      </c>
      <c r="P47" s="11">
        <f>25-'Численность обучающихся за счет'!P47</f>
        <v>25</v>
      </c>
    </row>
    <row r="48" spans="1:16" ht="10.5" customHeight="1">
      <c r="A48" s="6">
        <v>4</v>
      </c>
      <c r="B48" s="31" t="s">
        <v>97</v>
      </c>
      <c r="C48" s="7" t="s">
        <v>49</v>
      </c>
      <c r="D48" s="8" t="s">
        <v>20</v>
      </c>
      <c r="E48" s="11">
        <f>25-'Численность обучающихся за счет'!E48</f>
        <v>5</v>
      </c>
      <c r="F48" s="11">
        <f>25-'Численность обучающихся за счет'!F48</f>
        <v>6</v>
      </c>
      <c r="G48" s="11">
        <f>25-'Численность обучающихся за счет'!G48</f>
        <v>6</v>
      </c>
      <c r="H48" s="11">
        <f>25-'Численность обучающихся за счет'!H48</f>
        <v>6</v>
      </c>
      <c r="I48" s="11">
        <f>25-'Численность обучающихся за счет'!I48</f>
        <v>6</v>
      </c>
      <c r="J48" s="11">
        <f>25-'Численность обучающихся за счет'!J48</f>
        <v>25</v>
      </c>
      <c r="K48" s="11">
        <f>25-'Численность обучающихся за счет'!K48</f>
        <v>25</v>
      </c>
      <c r="L48" s="11">
        <f>25-'Численность обучающихся за счет'!L48</f>
        <v>25</v>
      </c>
      <c r="M48" s="11">
        <f>25-'Численность обучающихся за счет'!M48</f>
        <v>25</v>
      </c>
      <c r="N48" s="11">
        <f>25-'Численность обучающихся за счет'!N48</f>
        <v>25</v>
      </c>
      <c r="O48" s="11">
        <f>25-'Численность обучающихся за счет'!O48</f>
        <v>25</v>
      </c>
      <c r="P48" s="11">
        <f>25-'Численность обучающихся за счет'!P48</f>
        <v>25</v>
      </c>
    </row>
    <row r="49" spans="1:16" ht="10.5" customHeight="1">
      <c r="A49" s="6">
        <v>5</v>
      </c>
      <c r="B49" s="31" t="s">
        <v>98</v>
      </c>
      <c r="C49" s="7" t="s">
        <v>50</v>
      </c>
      <c r="D49" s="8" t="s">
        <v>51</v>
      </c>
      <c r="E49" s="11">
        <f>25-'Численность обучающихся за счет'!E49</f>
        <v>1</v>
      </c>
      <c r="F49" s="11">
        <f>25-'Численность обучающихся за счет'!F49</f>
        <v>1</v>
      </c>
      <c r="G49" s="11">
        <f>25-'Численность обучающихся за счет'!G49</f>
        <v>1</v>
      </c>
      <c r="H49" s="11">
        <f>25-'Численность обучающихся за счет'!H49</f>
        <v>1</v>
      </c>
      <c r="I49" s="11">
        <f>25-'Численность обучающихся за счет'!I49</f>
        <v>1</v>
      </c>
      <c r="J49" s="11">
        <f>25-'Численность обучающихся за счет'!J49</f>
        <v>25</v>
      </c>
      <c r="K49" s="11">
        <f>25-'Численность обучающихся за счет'!K49</f>
        <v>25</v>
      </c>
      <c r="L49" s="11">
        <f>25-'Численность обучающихся за счет'!L49</f>
        <v>25</v>
      </c>
      <c r="M49" s="11">
        <f>25-'Численность обучающихся за счет'!M49</f>
        <v>25</v>
      </c>
      <c r="N49" s="11">
        <f>25-'Численность обучающихся за счет'!N49</f>
        <v>25</v>
      </c>
      <c r="O49" s="11">
        <f>25-'Численность обучающихся за счет'!O49</f>
        <v>25</v>
      </c>
      <c r="P49" s="11">
        <f>25-'Численность обучающихся за счет'!P49</f>
        <v>25</v>
      </c>
    </row>
    <row r="50" spans="1:16" ht="10.5" customHeight="1">
      <c r="A50" s="90" t="s">
        <v>139</v>
      </c>
      <c r="B50" s="91"/>
      <c r="C50" s="91"/>
      <c r="D50" s="92"/>
      <c r="E50" s="63">
        <f>SUM(E45:E49)</f>
        <v>12</v>
      </c>
      <c r="F50" s="63">
        <f aca="true" t="shared" si="7" ref="F50:P50">SUM(F45:F49)</f>
        <v>14</v>
      </c>
      <c r="G50" s="66">
        <f t="shared" si="7"/>
        <v>14</v>
      </c>
      <c r="H50" s="66">
        <f t="shared" si="7"/>
        <v>14</v>
      </c>
      <c r="I50" s="66">
        <f t="shared" si="7"/>
        <v>14</v>
      </c>
      <c r="J50" s="66">
        <f t="shared" si="7"/>
        <v>125</v>
      </c>
      <c r="K50" s="66">
        <f t="shared" si="7"/>
        <v>125</v>
      </c>
      <c r="L50" s="66">
        <f t="shared" si="7"/>
        <v>125</v>
      </c>
      <c r="M50" s="66">
        <f t="shared" si="7"/>
        <v>125</v>
      </c>
      <c r="N50" s="66">
        <f t="shared" si="7"/>
        <v>125</v>
      </c>
      <c r="O50" s="66">
        <f t="shared" si="7"/>
        <v>125</v>
      </c>
      <c r="P50" s="66">
        <f t="shared" si="7"/>
        <v>125</v>
      </c>
    </row>
    <row r="51" spans="1:16" ht="5.25" customHeight="1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</row>
    <row r="52" spans="1:16" ht="10.5" customHeight="1">
      <c r="A52" s="6">
        <v>1</v>
      </c>
      <c r="B52" s="31" t="s">
        <v>99</v>
      </c>
      <c r="C52" s="7" t="s">
        <v>52</v>
      </c>
      <c r="D52" s="8" t="s">
        <v>4</v>
      </c>
      <c r="E52" s="11">
        <f>25-'Численность обучающихся за счет'!E52</f>
        <v>3</v>
      </c>
      <c r="F52" s="11">
        <f>25-'Численность обучающихся за счет'!F52</f>
        <v>3</v>
      </c>
      <c r="G52" s="11">
        <f>25-'Численность обучающихся за счет'!G52</f>
        <v>4</v>
      </c>
      <c r="H52" s="11">
        <f>25-'Численность обучающихся за счет'!H52</f>
        <v>4</v>
      </c>
      <c r="I52" s="11">
        <f>25-'Численность обучающихся за счет'!I52</f>
        <v>4</v>
      </c>
      <c r="J52" s="11">
        <f>25-'Численность обучающихся за счет'!J52</f>
        <v>25</v>
      </c>
      <c r="K52" s="11">
        <f>25-'Численность обучающихся за счет'!K52</f>
        <v>25</v>
      </c>
      <c r="L52" s="11">
        <f>25-'Численность обучающихся за счет'!L52</f>
        <v>25</v>
      </c>
      <c r="M52" s="11">
        <f>25-'Численность обучающихся за счет'!M52</f>
        <v>25</v>
      </c>
      <c r="N52" s="11">
        <f>25-'Численность обучающихся за счет'!N52</f>
        <v>25</v>
      </c>
      <c r="O52" s="11">
        <f>25-'Численность обучающихся за счет'!O52</f>
        <v>25</v>
      </c>
      <c r="P52" s="11">
        <f>25-'Численность обучающихся за счет'!P52</f>
        <v>25</v>
      </c>
    </row>
    <row r="53" spans="1:16" ht="10.5" customHeight="1">
      <c r="A53" s="6">
        <v>2</v>
      </c>
      <c r="B53" s="31" t="s">
        <v>100</v>
      </c>
      <c r="C53" s="7" t="s">
        <v>63</v>
      </c>
      <c r="D53" s="8" t="s">
        <v>35</v>
      </c>
      <c r="E53" s="11">
        <f>25-'Численность обучающихся за счет'!E53</f>
        <v>0</v>
      </c>
      <c r="F53" s="11">
        <f>25-'Численность обучающихся за счет'!F53</f>
        <v>0</v>
      </c>
      <c r="G53" s="11">
        <f>25-'Численность обучающихся за счет'!G53</f>
        <v>0</v>
      </c>
      <c r="H53" s="11">
        <f>25-'Численность обучающихся за счет'!H53</f>
        <v>0</v>
      </c>
      <c r="I53" s="11">
        <f>25-'Численность обучающихся за счет'!I53</f>
        <v>0</v>
      </c>
      <c r="J53" s="11">
        <f>25-'Численность обучающихся за счет'!J53</f>
        <v>25</v>
      </c>
      <c r="K53" s="11">
        <f>25-'Численность обучающихся за счет'!K53</f>
        <v>25</v>
      </c>
      <c r="L53" s="11">
        <f>25-'Численность обучающихся за счет'!L53</f>
        <v>25</v>
      </c>
      <c r="M53" s="11">
        <f>25-'Численность обучающихся за счет'!M53</f>
        <v>25</v>
      </c>
      <c r="N53" s="11">
        <f>25-'Численность обучающихся за счет'!N53</f>
        <v>25</v>
      </c>
      <c r="O53" s="11">
        <f>25-'Численность обучающихся за счет'!O53</f>
        <v>25</v>
      </c>
      <c r="P53" s="11">
        <f>25-'Численность обучающихся за счет'!P53</f>
        <v>25</v>
      </c>
    </row>
    <row r="54" spans="1:16" ht="10.5" customHeight="1">
      <c r="A54" s="6">
        <v>3</v>
      </c>
      <c r="B54" s="31" t="s">
        <v>99</v>
      </c>
      <c r="C54" s="7" t="s">
        <v>53</v>
      </c>
      <c r="D54" s="8" t="s">
        <v>41</v>
      </c>
      <c r="E54" s="11">
        <f>25-'Численность обучающихся за счет'!E54</f>
        <v>-1</v>
      </c>
      <c r="F54" s="11">
        <f>25-'Численность обучающихся за счет'!F54</f>
        <v>0</v>
      </c>
      <c r="G54" s="11">
        <f>25-'Численность обучающихся за счет'!G54</f>
        <v>0</v>
      </c>
      <c r="H54" s="11">
        <f>25-'Численность обучающихся за счет'!H54</f>
        <v>-1</v>
      </c>
      <c r="I54" s="11">
        <f>25-'Численность обучающихся за счет'!I54</f>
        <v>0</v>
      </c>
      <c r="J54" s="11">
        <f>25-'Численность обучающихся за счет'!J54</f>
        <v>25</v>
      </c>
      <c r="K54" s="11">
        <f>25-'Численность обучающихся за счет'!K54</f>
        <v>25</v>
      </c>
      <c r="L54" s="11">
        <f>25-'Численность обучающихся за счет'!L54</f>
        <v>25</v>
      </c>
      <c r="M54" s="11">
        <f>25-'Численность обучающихся за счет'!M54</f>
        <v>25</v>
      </c>
      <c r="N54" s="11">
        <f>25-'Численность обучающихся за счет'!N54</f>
        <v>25</v>
      </c>
      <c r="O54" s="11">
        <f>25-'Численность обучающихся за счет'!O54</f>
        <v>25</v>
      </c>
      <c r="P54" s="11">
        <f>25-'Численность обучающихся за счет'!P54</f>
        <v>25</v>
      </c>
    </row>
    <row r="55" spans="1:16" ht="10.5" customHeight="1">
      <c r="A55" s="6">
        <v>4</v>
      </c>
      <c r="B55" s="31" t="s">
        <v>88</v>
      </c>
      <c r="C55" s="7" t="s">
        <v>54</v>
      </c>
      <c r="D55" s="8" t="s">
        <v>18</v>
      </c>
      <c r="E55" s="11">
        <f>25-'Численность обучающихся за счет'!E55</f>
        <v>0</v>
      </c>
      <c r="F55" s="11">
        <f>25-'Численность обучающихся за счет'!F55</f>
        <v>-1</v>
      </c>
      <c r="G55" s="11">
        <f>25-'Численность обучающихся за счет'!G55</f>
        <v>-1</v>
      </c>
      <c r="H55" s="11">
        <f>25-'Численность обучающихся за счет'!H55</f>
        <v>-1</v>
      </c>
      <c r="I55" s="11">
        <f>25-'Численность обучающихся за счет'!I55</f>
        <v>-1</v>
      </c>
      <c r="J55" s="11">
        <f>25-'Численность обучающихся за счет'!J55</f>
        <v>25</v>
      </c>
      <c r="K55" s="11">
        <f>25-'Численность обучающихся за счет'!K55</f>
        <v>25</v>
      </c>
      <c r="L55" s="11">
        <f>25-'Численность обучающихся за счет'!L55</f>
        <v>25</v>
      </c>
      <c r="M55" s="11">
        <f>25-'Численность обучающихся за счет'!M55</f>
        <v>25</v>
      </c>
      <c r="N55" s="11">
        <f>25-'Численность обучающихся за счет'!N55</f>
        <v>25</v>
      </c>
      <c r="O55" s="11">
        <f>25-'Численность обучающихся за счет'!O55</f>
        <v>25</v>
      </c>
      <c r="P55" s="11">
        <f>25-'Численность обучающихся за счет'!P55</f>
        <v>25</v>
      </c>
    </row>
    <row r="56" spans="1:16" ht="10.5" customHeight="1">
      <c r="A56" s="6">
        <v>5</v>
      </c>
      <c r="B56" s="31" t="s">
        <v>101</v>
      </c>
      <c r="C56" s="7" t="s">
        <v>55</v>
      </c>
      <c r="D56" s="8" t="s">
        <v>22</v>
      </c>
      <c r="E56" s="11">
        <f>25-'Численность обучающихся за счет'!E56</f>
        <v>3</v>
      </c>
      <c r="F56" s="11">
        <f>25-'Численность обучающихся за счет'!F56</f>
        <v>3</v>
      </c>
      <c r="G56" s="11">
        <f>25-'Численность обучающихся за счет'!G56</f>
        <v>3</v>
      </c>
      <c r="H56" s="11">
        <f>25-'Численность обучающихся за счет'!H56</f>
        <v>3</v>
      </c>
      <c r="I56" s="11">
        <f>25-'Численность обучающихся за счет'!I56</f>
        <v>3</v>
      </c>
      <c r="J56" s="11">
        <f>25-'Численность обучающихся за счет'!J56</f>
        <v>25</v>
      </c>
      <c r="K56" s="11">
        <f>25-'Численность обучающихся за счет'!K56</f>
        <v>25</v>
      </c>
      <c r="L56" s="11">
        <f>25-'Численность обучающихся за счет'!L56</f>
        <v>25</v>
      </c>
      <c r="M56" s="11">
        <f>25-'Численность обучающихся за счет'!M56</f>
        <v>25</v>
      </c>
      <c r="N56" s="11">
        <f>25-'Численность обучающихся за счет'!N56</f>
        <v>25</v>
      </c>
      <c r="O56" s="11">
        <f>25-'Численность обучающихся за счет'!O56</f>
        <v>25</v>
      </c>
      <c r="P56" s="11">
        <f>25-'Численность обучающихся за счет'!P56</f>
        <v>25</v>
      </c>
    </row>
    <row r="57" spans="1:16" ht="10.5" customHeight="1">
      <c r="A57" s="90" t="s">
        <v>141</v>
      </c>
      <c r="B57" s="91"/>
      <c r="C57" s="91"/>
      <c r="D57" s="92"/>
      <c r="E57" s="63">
        <f>SUM(E52:E56)</f>
        <v>5</v>
      </c>
      <c r="F57" s="63">
        <f aca="true" t="shared" si="8" ref="F57:P57">SUM(F52:F56)</f>
        <v>5</v>
      </c>
      <c r="G57" s="66">
        <f t="shared" si="8"/>
        <v>6</v>
      </c>
      <c r="H57" s="66">
        <f t="shared" si="8"/>
        <v>5</v>
      </c>
      <c r="I57" s="66">
        <f t="shared" si="8"/>
        <v>6</v>
      </c>
      <c r="J57" s="66">
        <f t="shared" si="8"/>
        <v>125</v>
      </c>
      <c r="K57" s="66">
        <f t="shared" si="8"/>
        <v>125</v>
      </c>
      <c r="L57" s="66">
        <f t="shared" si="8"/>
        <v>125</v>
      </c>
      <c r="M57" s="66">
        <f t="shared" si="8"/>
        <v>125</v>
      </c>
      <c r="N57" s="66">
        <f t="shared" si="8"/>
        <v>125</v>
      </c>
      <c r="O57" s="66">
        <f t="shared" si="8"/>
        <v>125</v>
      </c>
      <c r="P57" s="66">
        <f t="shared" si="8"/>
        <v>125</v>
      </c>
    </row>
    <row r="58" spans="1:16" ht="10.5" customHeight="1">
      <c r="A58" s="89" t="s">
        <v>31</v>
      </c>
      <c r="B58" s="89"/>
      <c r="C58" s="89"/>
      <c r="D58" s="89"/>
      <c r="E58" s="13">
        <f aca="true" t="shared" si="9" ref="E58:P58">SUM(E50+E57)</f>
        <v>17</v>
      </c>
      <c r="F58" s="13">
        <f t="shared" si="9"/>
        <v>19</v>
      </c>
      <c r="G58" s="9">
        <f t="shared" si="9"/>
        <v>20</v>
      </c>
      <c r="H58" s="9">
        <f t="shared" si="9"/>
        <v>19</v>
      </c>
      <c r="I58" s="9">
        <f t="shared" si="9"/>
        <v>20</v>
      </c>
      <c r="J58" s="9">
        <f t="shared" si="9"/>
        <v>250</v>
      </c>
      <c r="K58" s="9">
        <f t="shared" si="9"/>
        <v>250</v>
      </c>
      <c r="L58" s="9">
        <f t="shared" si="9"/>
        <v>250</v>
      </c>
      <c r="M58" s="9">
        <f t="shared" si="9"/>
        <v>250</v>
      </c>
      <c r="N58" s="9">
        <f t="shared" si="9"/>
        <v>250</v>
      </c>
      <c r="O58" s="9">
        <f t="shared" si="9"/>
        <v>250</v>
      </c>
      <c r="P58" s="9">
        <f t="shared" si="9"/>
        <v>250</v>
      </c>
    </row>
    <row r="59" spans="1:16" ht="10.5" customHeight="1">
      <c r="A59" s="81" t="s">
        <v>45</v>
      </c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3"/>
    </row>
    <row r="60" spans="1:16" ht="10.5" customHeight="1">
      <c r="A60" s="6">
        <v>1</v>
      </c>
      <c r="B60" s="31" t="s">
        <v>88</v>
      </c>
      <c r="C60" s="11" t="s">
        <v>39</v>
      </c>
      <c r="D60" s="8" t="s">
        <v>18</v>
      </c>
      <c r="E60" s="11">
        <f>25-'Численность обучающихся за счет'!E60</f>
        <v>1</v>
      </c>
      <c r="F60" s="11">
        <f>25-'Численность обучающихся за счет'!F60</f>
        <v>2</v>
      </c>
      <c r="G60" s="11">
        <f>25-'Численность обучающихся за счет'!G60</f>
        <v>2</v>
      </c>
      <c r="H60" s="11">
        <f>25-'Численность обучающихся за счет'!H60</f>
        <v>2</v>
      </c>
      <c r="I60" s="11">
        <f>25-'Численность обучающихся за счет'!I60</f>
        <v>2</v>
      </c>
      <c r="J60" s="11">
        <f>25-'Численность обучающихся за счет'!J60</f>
        <v>25</v>
      </c>
      <c r="K60" s="11">
        <f>25-'Численность обучающихся за счет'!K60</f>
        <v>25</v>
      </c>
      <c r="L60" s="11">
        <f>25-'Численность обучающихся за счет'!L60</f>
        <v>25</v>
      </c>
      <c r="M60" s="11">
        <f>25-'Численность обучающихся за счет'!M60</f>
        <v>25</v>
      </c>
      <c r="N60" s="11">
        <f>25-'Численность обучающихся за счет'!N60</f>
        <v>25</v>
      </c>
      <c r="O60" s="11">
        <f>25-'Численность обучающихся за счет'!O60</f>
        <v>25</v>
      </c>
      <c r="P60" s="11">
        <f>25-'Численность обучающихся за счет'!P60</f>
        <v>25</v>
      </c>
    </row>
    <row r="61" spans="1:16" ht="10.5" customHeight="1">
      <c r="A61" s="6">
        <v>2</v>
      </c>
      <c r="B61" s="31" t="s">
        <v>92</v>
      </c>
      <c r="C61" s="11" t="s">
        <v>36</v>
      </c>
      <c r="D61" s="8" t="s">
        <v>37</v>
      </c>
      <c r="E61" s="11">
        <f>25-'Численность обучающихся за счет'!E61</f>
        <v>16</v>
      </c>
      <c r="F61" s="11">
        <f>25-'Численность обучающихся за счет'!F61</f>
        <v>16</v>
      </c>
      <c r="G61" s="11">
        <f>25-'Численность обучающихся за счет'!G61</f>
        <v>16</v>
      </c>
      <c r="H61" s="11">
        <f>25-'Численность обучающихся за счет'!H61</f>
        <v>16</v>
      </c>
      <c r="I61" s="11">
        <f>25-'Численность обучающихся за счет'!I61</f>
        <v>16</v>
      </c>
      <c r="J61" s="11">
        <f>25-'Численность обучающихся за счет'!J61</f>
        <v>25</v>
      </c>
      <c r="K61" s="11">
        <f>25-'Численность обучающихся за счет'!K61</f>
        <v>25</v>
      </c>
      <c r="L61" s="11">
        <f>25-'Численность обучающихся за счет'!L61</f>
        <v>25</v>
      </c>
      <c r="M61" s="11">
        <f>25-'Численность обучающихся за счет'!M61</f>
        <v>25</v>
      </c>
      <c r="N61" s="11">
        <f>25-'Численность обучающихся за счет'!N61</f>
        <v>25</v>
      </c>
      <c r="O61" s="11">
        <f>25-'Численность обучающихся за счет'!O61</f>
        <v>25</v>
      </c>
      <c r="P61" s="11">
        <f>25-'Численность обучающихся за счет'!P61</f>
        <v>25</v>
      </c>
    </row>
    <row r="62" spans="1:16" ht="10.5" customHeight="1">
      <c r="A62" s="62">
        <v>3</v>
      </c>
      <c r="B62" s="31" t="s">
        <v>91</v>
      </c>
      <c r="C62" s="11" t="s">
        <v>34</v>
      </c>
      <c r="D62" s="8" t="s">
        <v>21</v>
      </c>
      <c r="E62" s="11">
        <f>25-'Численность обучающихся за счет'!E62</f>
        <v>9</v>
      </c>
      <c r="F62" s="11">
        <f>25-'Численность обучающихся за счет'!F62</f>
        <v>9</v>
      </c>
      <c r="G62" s="11">
        <f>25-'Численность обучающихся за счет'!G62</f>
        <v>9</v>
      </c>
      <c r="H62" s="11">
        <f>25-'Численность обучающихся за счет'!H62</f>
        <v>9</v>
      </c>
      <c r="I62" s="11">
        <f>25-'Численность обучающихся за счет'!I62</f>
        <v>9</v>
      </c>
      <c r="J62" s="11">
        <f>25-'Численность обучающихся за счет'!J62</f>
        <v>25</v>
      </c>
      <c r="K62" s="11">
        <f>25-'Численность обучающихся за счет'!K62</f>
        <v>25</v>
      </c>
      <c r="L62" s="11">
        <f>25-'Численность обучающихся за счет'!L62</f>
        <v>25</v>
      </c>
      <c r="M62" s="11">
        <f>25-'Численность обучающихся за счет'!M62</f>
        <v>25</v>
      </c>
      <c r="N62" s="11">
        <f>25-'Численность обучающихся за счет'!N62</f>
        <v>25</v>
      </c>
      <c r="O62" s="11">
        <f>25-'Численность обучающихся за счет'!O62</f>
        <v>25</v>
      </c>
      <c r="P62" s="11">
        <f>25-'Численность обучающихся за счет'!P62</f>
        <v>25</v>
      </c>
    </row>
    <row r="63" spans="1:16" ht="10.5" customHeight="1">
      <c r="A63" s="62">
        <v>4</v>
      </c>
      <c r="B63" s="31" t="s">
        <v>99</v>
      </c>
      <c r="C63" s="11" t="s">
        <v>38</v>
      </c>
      <c r="D63" s="8" t="s">
        <v>41</v>
      </c>
      <c r="E63" s="11">
        <f>25-'Численность обучающихся за счет'!E63</f>
        <v>3</v>
      </c>
      <c r="F63" s="11">
        <f>25-'Численность обучающихся за счет'!F63</f>
        <v>3</v>
      </c>
      <c r="G63" s="11">
        <f>25-'Численность обучающихся за счет'!G63</f>
        <v>3</v>
      </c>
      <c r="H63" s="11">
        <f>25-'Численность обучающихся за счет'!H63</f>
        <v>3</v>
      </c>
      <c r="I63" s="11">
        <f>25-'Численность обучающихся за счет'!I63</f>
        <v>3</v>
      </c>
      <c r="J63" s="11">
        <f>25-'Численность обучающихся за счет'!J63</f>
        <v>25</v>
      </c>
      <c r="K63" s="11">
        <f>25-'Численность обучающихся за счет'!K63</f>
        <v>25</v>
      </c>
      <c r="L63" s="11">
        <f>25-'Численность обучающихся за счет'!L63</f>
        <v>25</v>
      </c>
      <c r="M63" s="11">
        <f>25-'Численность обучающихся за счет'!M63</f>
        <v>25</v>
      </c>
      <c r="N63" s="11">
        <f>25-'Численность обучающихся за счет'!N63</f>
        <v>25</v>
      </c>
      <c r="O63" s="11">
        <f>25-'Численность обучающихся за счет'!O63</f>
        <v>25</v>
      </c>
      <c r="P63" s="11">
        <f>25-'Численность обучающихся за счет'!P63</f>
        <v>25</v>
      </c>
    </row>
    <row r="64" spans="1:16" ht="10.5" customHeight="1">
      <c r="A64" s="62">
        <v>5</v>
      </c>
      <c r="B64" s="31" t="s">
        <v>95</v>
      </c>
      <c r="C64" s="7" t="s">
        <v>33</v>
      </c>
      <c r="D64" s="8" t="s">
        <v>2</v>
      </c>
      <c r="E64" s="11">
        <f>25-'Численность обучающихся за счет'!E64</f>
        <v>8</v>
      </c>
      <c r="F64" s="11">
        <f>25-'Численность обучающихся за счет'!F64</f>
        <v>8</v>
      </c>
      <c r="G64" s="11">
        <f>25-'Численность обучающихся за счет'!G64</f>
        <v>8</v>
      </c>
      <c r="H64" s="11">
        <f>25-'Численность обучающихся за счет'!H64</f>
        <v>8</v>
      </c>
      <c r="I64" s="11">
        <f>25-'Численность обучающихся за счет'!I64</f>
        <v>8</v>
      </c>
      <c r="J64" s="11">
        <f>25-'Численность обучающихся за счет'!J64</f>
        <v>25</v>
      </c>
      <c r="K64" s="11">
        <f>25-'Численность обучающихся за счет'!K64</f>
        <v>25</v>
      </c>
      <c r="L64" s="11">
        <f>25-'Численность обучающихся за счет'!L64</f>
        <v>25</v>
      </c>
      <c r="M64" s="11">
        <f>25-'Численность обучающихся за счет'!M64</f>
        <v>25</v>
      </c>
      <c r="N64" s="11">
        <f>25-'Численность обучающихся за счет'!N64</f>
        <v>25</v>
      </c>
      <c r="O64" s="11">
        <f>25-'Численность обучающихся за счет'!O64</f>
        <v>25</v>
      </c>
      <c r="P64" s="11">
        <f>25-'Численность обучающихся за счет'!P64</f>
        <v>25</v>
      </c>
    </row>
    <row r="65" spans="1:16" ht="10.5" customHeight="1">
      <c r="A65" s="90" t="s">
        <v>140</v>
      </c>
      <c r="B65" s="91"/>
      <c r="C65" s="91"/>
      <c r="D65" s="92"/>
      <c r="E65" s="67">
        <f>SUM(E60:E63)</f>
        <v>29</v>
      </c>
      <c r="F65" s="67">
        <f>SUM(F60:F63)</f>
        <v>30</v>
      </c>
      <c r="G65" s="67">
        <v>0</v>
      </c>
      <c r="H65" s="67">
        <f aca="true" t="shared" si="10" ref="H65:P65">SUM(H60:H63)</f>
        <v>30</v>
      </c>
      <c r="I65" s="67">
        <f t="shared" si="10"/>
        <v>30</v>
      </c>
      <c r="J65" s="67">
        <f t="shared" si="10"/>
        <v>100</v>
      </c>
      <c r="K65" s="67">
        <f t="shared" si="10"/>
        <v>100</v>
      </c>
      <c r="L65" s="67">
        <f t="shared" si="10"/>
        <v>100</v>
      </c>
      <c r="M65" s="67">
        <f t="shared" si="10"/>
        <v>100</v>
      </c>
      <c r="N65" s="67">
        <f t="shared" si="10"/>
        <v>100</v>
      </c>
      <c r="O65" s="67">
        <f t="shared" si="10"/>
        <v>100</v>
      </c>
      <c r="P65" s="67">
        <f t="shared" si="10"/>
        <v>100</v>
      </c>
    </row>
    <row r="66" spans="1:16" ht="10.5" customHeight="1">
      <c r="A66" s="90" t="s">
        <v>139</v>
      </c>
      <c r="B66" s="91"/>
      <c r="C66" s="91"/>
      <c r="D66" s="92"/>
      <c r="E66" s="67">
        <f>SUM(E64)</f>
        <v>8</v>
      </c>
      <c r="F66" s="67">
        <f aca="true" t="shared" si="11" ref="F66:P66">SUM(F64)</f>
        <v>8</v>
      </c>
      <c r="G66" s="67">
        <v>0</v>
      </c>
      <c r="H66" s="67">
        <f t="shared" si="11"/>
        <v>8</v>
      </c>
      <c r="I66" s="67">
        <f t="shared" si="11"/>
        <v>8</v>
      </c>
      <c r="J66" s="67">
        <f t="shared" si="11"/>
        <v>25</v>
      </c>
      <c r="K66" s="67">
        <f t="shared" si="11"/>
        <v>25</v>
      </c>
      <c r="L66" s="67">
        <f t="shared" si="11"/>
        <v>25</v>
      </c>
      <c r="M66" s="67">
        <f t="shared" si="11"/>
        <v>25</v>
      </c>
      <c r="N66" s="67">
        <f t="shared" si="11"/>
        <v>25</v>
      </c>
      <c r="O66" s="67">
        <f t="shared" si="11"/>
        <v>25</v>
      </c>
      <c r="P66" s="67">
        <f t="shared" si="11"/>
        <v>25</v>
      </c>
    </row>
    <row r="67" spans="1:16" ht="10.5" customHeight="1">
      <c r="A67" s="89" t="s">
        <v>40</v>
      </c>
      <c r="B67" s="89"/>
      <c r="C67" s="89"/>
      <c r="D67" s="89"/>
      <c r="E67" s="13">
        <f>SUM(E65:E66)</f>
        <v>37</v>
      </c>
      <c r="F67" s="13">
        <f>SUM(F65:F66)</f>
        <v>38</v>
      </c>
      <c r="G67" s="13">
        <f aca="true" t="shared" si="12" ref="G67:P67">SUM(G65:G66)</f>
        <v>0</v>
      </c>
      <c r="H67" s="13">
        <f t="shared" si="12"/>
        <v>38</v>
      </c>
      <c r="I67" s="13">
        <f t="shared" si="12"/>
        <v>38</v>
      </c>
      <c r="J67" s="13">
        <f t="shared" si="12"/>
        <v>125</v>
      </c>
      <c r="K67" s="13">
        <f t="shared" si="12"/>
        <v>125</v>
      </c>
      <c r="L67" s="13">
        <f t="shared" si="12"/>
        <v>125</v>
      </c>
      <c r="M67" s="13">
        <f t="shared" si="12"/>
        <v>125</v>
      </c>
      <c r="N67" s="13">
        <f t="shared" si="12"/>
        <v>125</v>
      </c>
      <c r="O67" s="13">
        <f t="shared" si="12"/>
        <v>125</v>
      </c>
      <c r="P67" s="13">
        <f t="shared" si="12"/>
        <v>125</v>
      </c>
    </row>
    <row r="68" spans="1:16" ht="10.5" customHeight="1">
      <c r="A68" s="96" t="s">
        <v>145</v>
      </c>
      <c r="B68" s="97"/>
      <c r="C68" s="97"/>
      <c r="D68" s="97"/>
      <c r="E68" s="69">
        <f>SUM(E10+E33+E50+E66)</f>
        <v>41</v>
      </c>
      <c r="F68" s="69">
        <f aca="true" t="shared" si="13" ref="F68:P68">SUM(F10+F33+F50+F66)</f>
        <v>43</v>
      </c>
      <c r="G68" s="69">
        <f t="shared" si="13"/>
        <v>41</v>
      </c>
      <c r="H68" s="69">
        <f t="shared" si="13"/>
        <v>50</v>
      </c>
      <c r="I68" s="69">
        <f t="shared" si="13"/>
        <v>51</v>
      </c>
      <c r="J68" s="69">
        <f t="shared" si="13"/>
        <v>451</v>
      </c>
      <c r="K68" s="69">
        <f t="shared" si="13"/>
        <v>451</v>
      </c>
      <c r="L68" s="69">
        <f t="shared" si="13"/>
        <v>451</v>
      </c>
      <c r="M68" s="69">
        <f t="shared" si="13"/>
        <v>451</v>
      </c>
      <c r="N68" s="69">
        <f t="shared" si="13"/>
        <v>451</v>
      </c>
      <c r="O68" s="69">
        <f t="shared" si="13"/>
        <v>451</v>
      </c>
      <c r="P68" s="69">
        <f t="shared" si="13"/>
        <v>451</v>
      </c>
    </row>
    <row r="69" spans="1:16" ht="10.5" customHeight="1">
      <c r="A69" s="96" t="s">
        <v>146</v>
      </c>
      <c r="B69" s="97"/>
      <c r="C69" s="97"/>
      <c r="D69" s="98"/>
      <c r="E69" s="69">
        <f>SUM(E20+E42+E57+E65)</f>
        <v>37</v>
      </c>
      <c r="F69" s="69">
        <f aca="true" t="shared" si="14" ref="F69:P69">SUM(F20+F42+F57+F65)</f>
        <v>37</v>
      </c>
      <c r="G69" s="69">
        <f t="shared" si="14"/>
        <v>11</v>
      </c>
      <c r="H69" s="69">
        <f t="shared" si="14"/>
        <v>41</v>
      </c>
      <c r="I69" s="69">
        <f t="shared" si="14"/>
        <v>44</v>
      </c>
      <c r="J69" s="69">
        <f t="shared" si="14"/>
        <v>606</v>
      </c>
      <c r="K69" s="69">
        <f t="shared" si="14"/>
        <v>606</v>
      </c>
      <c r="L69" s="69">
        <f t="shared" si="14"/>
        <v>606</v>
      </c>
      <c r="M69" s="69">
        <f t="shared" si="14"/>
        <v>606</v>
      </c>
      <c r="N69" s="69">
        <f t="shared" si="14"/>
        <v>606</v>
      </c>
      <c r="O69" s="69">
        <f t="shared" si="14"/>
        <v>606</v>
      </c>
      <c r="P69" s="69">
        <f t="shared" si="14"/>
        <v>606</v>
      </c>
    </row>
    <row r="70" spans="1:16" ht="10.5" customHeight="1">
      <c r="A70" s="73" t="s">
        <v>144</v>
      </c>
      <c r="B70" s="74"/>
      <c r="C70" s="74"/>
      <c r="D70" s="75"/>
      <c r="E70" s="69">
        <f>SUM(E23)</f>
        <v>0</v>
      </c>
      <c r="F70" s="69">
        <f aca="true" t="shared" si="15" ref="F70:P70">SUM(F23)</f>
        <v>0</v>
      </c>
      <c r="G70" s="69">
        <f t="shared" si="15"/>
        <v>0</v>
      </c>
      <c r="H70" s="69">
        <f t="shared" si="15"/>
        <v>1</v>
      </c>
      <c r="I70" s="69">
        <f t="shared" si="15"/>
        <v>1</v>
      </c>
      <c r="J70" s="69">
        <f t="shared" si="15"/>
        <v>5</v>
      </c>
      <c r="K70" s="69">
        <f t="shared" si="15"/>
        <v>5</v>
      </c>
      <c r="L70" s="69">
        <f t="shared" si="15"/>
        <v>5</v>
      </c>
      <c r="M70" s="69">
        <f t="shared" si="15"/>
        <v>5</v>
      </c>
      <c r="N70" s="69">
        <f t="shared" si="15"/>
        <v>5</v>
      </c>
      <c r="O70" s="69">
        <f t="shared" si="15"/>
        <v>5</v>
      </c>
      <c r="P70" s="69">
        <f t="shared" si="15"/>
        <v>5</v>
      </c>
    </row>
    <row r="71" spans="1:16" ht="10.5" customHeight="1">
      <c r="A71" s="96" t="s">
        <v>32</v>
      </c>
      <c r="B71" s="97"/>
      <c r="C71" s="97"/>
      <c r="D71" s="98"/>
      <c r="E71" s="68">
        <f>SUM(E68:E70)</f>
        <v>78</v>
      </c>
      <c r="F71" s="68">
        <f aca="true" t="shared" si="16" ref="F71:P71">SUM(F68:F70)</f>
        <v>80</v>
      </c>
      <c r="G71" s="68">
        <f t="shared" si="16"/>
        <v>52</v>
      </c>
      <c r="H71" s="68">
        <f t="shared" si="16"/>
        <v>92</v>
      </c>
      <c r="I71" s="68">
        <f t="shared" si="16"/>
        <v>96</v>
      </c>
      <c r="J71" s="68">
        <f t="shared" si="16"/>
        <v>1062</v>
      </c>
      <c r="K71" s="68">
        <f t="shared" si="16"/>
        <v>1062</v>
      </c>
      <c r="L71" s="68">
        <f t="shared" si="16"/>
        <v>1062</v>
      </c>
      <c r="M71" s="68">
        <f t="shared" si="16"/>
        <v>1062</v>
      </c>
      <c r="N71" s="68">
        <f t="shared" si="16"/>
        <v>1062</v>
      </c>
      <c r="O71" s="68">
        <f t="shared" si="16"/>
        <v>1062</v>
      </c>
      <c r="P71" s="68">
        <f t="shared" si="16"/>
        <v>1062</v>
      </c>
    </row>
    <row r="73" ht="12.75">
      <c r="D73" s="10"/>
    </row>
  </sheetData>
  <sheetProtection/>
  <mergeCells count="25">
    <mergeCell ref="A1:P1"/>
    <mergeCell ref="A2:P2"/>
    <mergeCell ref="A4:P4"/>
    <mergeCell ref="A10:D10"/>
    <mergeCell ref="A11:P11"/>
    <mergeCell ref="A20:D20"/>
    <mergeCell ref="A23:D23"/>
    <mergeCell ref="A24:D24"/>
    <mergeCell ref="A65:D65"/>
    <mergeCell ref="A25:P25"/>
    <mergeCell ref="A33:D33"/>
    <mergeCell ref="A34:P34"/>
    <mergeCell ref="A42:D42"/>
    <mergeCell ref="A43:D43"/>
    <mergeCell ref="A44:P44"/>
    <mergeCell ref="A66:D66"/>
    <mergeCell ref="A67:D67"/>
    <mergeCell ref="A68:D68"/>
    <mergeCell ref="A69:D69"/>
    <mergeCell ref="A71:D71"/>
    <mergeCell ref="A50:D50"/>
    <mergeCell ref="A51:P51"/>
    <mergeCell ref="A57:D57"/>
    <mergeCell ref="A58:D58"/>
    <mergeCell ref="A59:P59"/>
  </mergeCells>
  <printOptions/>
  <pageMargins left="0.31" right="0.75" top="0.11" bottom="0.15" header="0.13" footer="0.1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S41" sqref="S41"/>
    </sheetView>
  </sheetViews>
  <sheetFormatPr defaultColWidth="9.00390625" defaultRowHeight="12.75"/>
  <cols>
    <col min="2" max="2" width="57.375" style="0" customWidth="1"/>
    <col min="3" max="3" width="6.625" style="0" customWidth="1"/>
    <col min="4" max="14" width="4.75390625" style="0" customWidth="1"/>
  </cols>
  <sheetData>
    <row r="1" spans="1:14" ht="25.5">
      <c r="A1" s="1"/>
      <c r="B1" s="1" t="s">
        <v>0</v>
      </c>
      <c r="C1" s="2" t="s">
        <v>6</v>
      </c>
      <c r="D1" s="2" t="s">
        <v>15</v>
      </c>
      <c r="E1" s="2" t="s">
        <v>16</v>
      </c>
      <c r="F1" s="2" t="s">
        <v>7</v>
      </c>
      <c r="G1" s="2" t="s">
        <v>8</v>
      </c>
      <c r="H1" s="2" t="s">
        <v>9</v>
      </c>
      <c r="I1" s="2" t="s">
        <v>10</v>
      </c>
      <c r="J1" s="2" t="s">
        <v>11</v>
      </c>
      <c r="K1" s="2" t="s">
        <v>17</v>
      </c>
      <c r="L1" s="2" t="s">
        <v>12</v>
      </c>
      <c r="M1" s="2" t="s">
        <v>13</v>
      </c>
      <c r="N1" s="2" t="s">
        <v>14</v>
      </c>
    </row>
    <row r="2" spans="1:14" ht="12.75">
      <c r="A2" s="58">
        <v>1</v>
      </c>
      <c r="B2" s="54" t="s">
        <v>1</v>
      </c>
      <c r="C2" s="58">
        <f>'Численность обучающихся за счет'!E45</f>
        <v>25</v>
      </c>
      <c r="D2" s="58">
        <f>'Численность обучающихся за счет'!F45</f>
        <v>25</v>
      </c>
      <c r="E2" s="58">
        <f>'Численность обучающихся за счет'!G45</f>
        <v>25</v>
      </c>
      <c r="F2" s="58">
        <f>'Численность обучающихся за счет'!H45</f>
        <v>25</v>
      </c>
      <c r="G2" s="58">
        <f>'Численность обучающихся за счет'!I45</f>
        <v>25</v>
      </c>
      <c r="H2" s="58">
        <f>'Численность обучающихся за счет'!J45</f>
        <v>0</v>
      </c>
      <c r="I2" s="58">
        <f>'Численность обучающихся за счет'!K45</f>
        <v>0</v>
      </c>
      <c r="J2" s="58">
        <f>'Численность обучающихся за счет'!L45</f>
        <v>0</v>
      </c>
      <c r="K2" s="58">
        <f>'Численность обучающихся за счет'!M45</f>
        <v>0</v>
      </c>
      <c r="L2" s="58">
        <f>'Численность обучающихся за счет'!N45</f>
        <v>0</v>
      </c>
      <c r="M2" s="58">
        <f>'Численность обучающихся за счет'!O45</f>
        <v>0</v>
      </c>
      <c r="N2" s="58">
        <f>'Численность обучающихся за счет'!P45</f>
        <v>0</v>
      </c>
    </row>
    <row r="3" spans="1:14" ht="12.75">
      <c r="A3" s="58">
        <v>2</v>
      </c>
      <c r="B3" s="37" t="s">
        <v>2</v>
      </c>
      <c r="C3" s="58">
        <f>'Численность обучающихся за счет'!E8+'Численность обучающихся за счет'!E32+'Численность обучающихся за счет'!E47+'Численность обучающихся за счет'!E64</f>
        <v>85</v>
      </c>
      <c r="D3" s="58">
        <f>'Численность обучающихся за счет'!F8+'Численность обучающихся за счет'!F32+'Численность обучающихся за счет'!F47+'Численность обучающихся за счет'!F64</f>
        <v>84</v>
      </c>
      <c r="E3" s="58">
        <f>'Численность обучающихся за счет'!G8+'Численность обучающихся за счет'!G32+'Численность обучающихся за счет'!G47+'Численность обучающихся за счет'!G64</f>
        <v>80</v>
      </c>
      <c r="F3" s="58">
        <f>'Численность обучающихся за счет'!H8+'Численность обучающихся за счет'!H32+'Численность обучающихся за счет'!H47+'Численность обучающихся за счет'!H64</f>
        <v>80</v>
      </c>
      <c r="G3" s="58">
        <f>'Численность обучающихся за счет'!I8+'Численность обучающихся за счет'!I32+'Численность обучающихся за счет'!I47+'Численность обучающихся за счет'!I64</f>
        <v>80</v>
      </c>
      <c r="H3" s="58">
        <f>'Численность обучающихся за счет'!J8+'Численность обучающихся за счет'!J32+'Численность обучающихся за счет'!J47+'Численность обучающихся за счет'!J64</f>
        <v>0</v>
      </c>
      <c r="I3" s="58">
        <f>'Численность обучающихся за счет'!K8+'Численность обучающихся за счет'!K32+'Численность обучающихся за счет'!K47+'Численность обучающихся за счет'!K64</f>
        <v>0</v>
      </c>
      <c r="J3" s="58">
        <f>'Численность обучающихся за счет'!L8+'Численность обучающихся за счет'!L32+'Численность обучающихся за счет'!L47+'Численность обучающихся за счет'!L64</f>
        <v>0</v>
      </c>
      <c r="K3" s="58">
        <f>'Численность обучающихся за счет'!M8+'Численность обучающихся за счет'!M32+'Численность обучающихся за счет'!M47+'Численность обучающихся за счет'!M64</f>
        <v>0</v>
      </c>
      <c r="L3" s="58">
        <f>'Численность обучающихся за счет'!N8+'Численность обучающихся за счет'!N32+'Численность обучающихся за счет'!N47+'Численность обучающихся за счет'!N64</f>
        <v>0</v>
      </c>
      <c r="M3" s="58">
        <f>'Численность обучающихся за счет'!O8+'Численность обучающихся за счет'!O32+'Численность обучающихся за счет'!O47+'Численность обучающихся за счет'!O64</f>
        <v>0</v>
      </c>
      <c r="N3" s="58">
        <f>'Численность обучающихся за счет'!P8+'Численность обучающихся за счет'!P32+'Численность обучающихся за счет'!P47+'Численность обучающихся за счет'!P64</f>
        <v>0</v>
      </c>
    </row>
    <row r="4" spans="1:14" ht="12.75">
      <c r="A4" s="58">
        <v>3</v>
      </c>
      <c r="B4" s="36" t="s">
        <v>74</v>
      </c>
      <c r="C4" s="58">
        <f>'Численность обучающихся за счет'!E7+'Численность обучающихся за счет'!E30</f>
        <v>47</v>
      </c>
      <c r="D4" s="58">
        <f>'Численность обучающихся за счет'!F7+'Численность обучающихся за счет'!F30</f>
        <v>47</v>
      </c>
      <c r="E4" s="58">
        <f>'Численность обучающихся за счет'!G7+'Численность обучающихся за счет'!G30</f>
        <v>46</v>
      </c>
      <c r="F4" s="58">
        <f>'Численность обучающихся за счет'!H7+'Численность обучающихся за счет'!H30</f>
        <v>46</v>
      </c>
      <c r="G4" s="58">
        <f>'Численность обучающихся за счет'!I7+'Численность обучающихся за счет'!I30</f>
        <v>46</v>
      </c>
      <c r="H4" s="58">
        <f>'Численность обучающихся за счет'!J7+'Численность обучающихся за счет'!J30</f>
        <v>0</v>
      </c>
      <c r="I4" s="58">
        <f>'Численность обучающихся за счет'!K7+'Численность обучающихся за счет'!K30</f>
        <v>0</v>
      </c>
      <c r="J4" s="58">
        <f>'Численность обучающихся за счет'!L7+'Численность обучающихся за счет'!L30</f>
        <v>0</v>
      </c>
      <c r="K4" s="58">
        <f>'Численность обучающихся за счет'!M7+'Численность обучающихся за счет'!M30</f>
        <v>0</v>
      </c>
      <c r="L4" s="58">
        <f>'Численность обучающихся за счет'!N7+'Численность обучающихся за счет'!N30</f>
        <v>0</v>
      </c>
      <c r="M4" s="58">
        <f>'Численность обучающихся за счет'!O7+'Численность обучающихся за счет'!O30</f>
        <v>0</v>
      </c>
      <c r="N4" s="58">
        <f>'Численность обучающихся за счет'!P7+'Численность обучающихся за счет'!P30</f>
        <v>0</v>
      </c>
    </row>
    <row r="5" spans="1:14" ht="12.75">
      <c r="A5" s="58">
        <v>4</v>
      </c>
      <c r="B5" s="55" t="s">
        <v>20</v>
      </c>
      <c r="C5" s="58">
        <f>'Численность обучающихся за счет'!E48</f>
        <v>20</v>
      </c>
      <c r="D5" s="58">
        <f>'Численность обучающихся за счет'!F48</f>
        <v>19</v>
      </c>
      <c r="E5" s="58">
        <f>'Численность обучающихся за счет'!G48</f>
        <v>19</v>
      </c>
      <c r="F5" s="58">
        <f>'Численность обучающихся за счет'!H48</f>
        <v>19</v>
      </c>
      <c r="G5" s="58">
        <f>'Численность обучающихся за счет'!I48</f>
        <v>19</v>
      </c>
      <c r="H5" s="58">
        <f>'Численность обучающихся за счет'!J48</f>
        <v>0</v>
      </c>
      <c r="I5" s="58">
        <f>'Численность обучающихся за счет'!K48</f>
        <v>0</v>
      </c>
      <c r="J5" s="58">
        <f>'Численность обучающихся за счет'!L48</f>
        <v>0</v>
      </c>
      <c r="K5" s="58">
        <f>'Численность обучающихся за счет'!M48</f>
        <v>0</v>
      </c>
      <c r="L5" s="58">
        <f>'Численность обучающихся за счет'!N48</f>
        <v>0</v>
      </c>
      <c r="M5" s="58">
        <f>'Численность обучающихся за счет'!O48</f>
        <v>0</v>
      </c>
      <c r="N5" s="58">
        <f>'Численность обучающихся за счет'!P48</f>
        <v>0</v>
      </c>
    </row>
    <row r="6" spans="1:14" ht="12.75">
      <c r="A6" s="58">
        <v>5</v>
      </c>
      <c r="B6" s="49" t="s">
        <v>3</v>
      </c>
      <c r="C6" s="58">
        <f>'Численность обучающихся за счет'!E28+'Численность обучающихся за счет'!E46</f>
        <v>45</v>
      </c>
      <c r="D6" s="58">
        <f>'Численность обучающихся за счет'!F28+'Численность обучающихся за счет'!F46</f>
        <v>45</v>
      </c>
      <c r="E6" s="58">
        <f>'Численность обучающихся за счет'!G28+'Численность обучающихся за счет'!G46</f>
        <v>44</v>
      </c>
      <c r="F6" s="58">
        <f>'Численность обучающихся за счет'!H28+'Численность обучающихся за счет'!H46</f>
        <v>44</v>
      </c>
      <c r="G6" s="58">
        <f>'Численность обучающихся за счет'!I28+'Численность обучающихся за счет'!I46</f>
        <v>44</v>
      </c>
      <c r="H6" s="58">
        <f>'Численность обучающихся за счет'!J28+'Численность обучающихся за счет'!J46</f>
        <v>0</v>
      </c>
      <c r="I6" s="58">
        <f>'Численность обучающихся за счет'!K28+'Численность обучающихся за счет'!K46</f>
        <v>0</v>
      </c>
      <c r="J6" s="58">
        <f>'Численность обучающихся за счет'!L28+'Численность обучающихся за счет'!L46</f>
        <v>0</v>
      </c>
      <c r="K6" s="58">
        <f>'Численность обучающихся за счет'!M28+'Численность обучающихся за счет'!M46</f>
        <v>0</v>
      </c>
      <c r="L6" s="58">
        <f>'Численность обучающихся за счет'!N28+'Численность обучающихся за счет'!N46</f>
        <v>0</v>
      </c>
      <c r="M6" s="58">
        <f>'Численность обучающихся за счет'!O28+'Численность обучающихся за счет'!O46</f>
        <v>0</v>
      </c>
      <c r="N6" s="58">
        <f>'Численность обучающихся за счет'!P28+'Численность обучающихся за счет'!P46</f>
        <v>0</v>
      </c>
    </row>
    <row r="7" spans="1:14" ht="12.75">
      <c r="A7" s="58">
        <v>6</v>
      </c>
      <c r="B7" s="56" t="s">
        <v>51</v>
      </c>
      <c r="C7" s="58">
        <f>'Численность обучающихся за счет'!E49</f>
        <v>24</v>
      </c>
      <c r="D7" s="58">
        <f>'Численность обучающихся за счет'!F49</f>
        <v>24</v>
      </c>
      <c r="E7" s="58">
        <f>'Численность обучающихся за счет'!G49</f>
        <v>24</v>
      </c>
      <c r="F7" s="58">
        <f>'Численность обучающихся за счет'!H49</f>
        <v>24</v>
      </c>
      <c r="G7" s="58">
        <f>'Численность обучающихся за счет'!I49</f>
        <v>24</v>
      </c>
      <c r="H7" s="58">
        <f>'Численность обучающихся за счет'!J49</f>
        <v>0</v>
      </c>
      <c r="I7" s="58">
        <f>'Численность обучающихся за счет'!K49</f>
        <v>0</v>
      </c>
      <c r="J7" s="58">
        <f>'Численность обучающихся за счет'!L49</f>
        <v>0</v>
      </c>
      <c r="K7" s="58">
        <f>'Численность обучающихся за счет'!M49</f>
        <v>0</v>
      </c>
      <c r="L7" s="58">
        <f>'Численность обучающихся за счет'!N49</f>
        <v>0</v>
      </c>
      <c r="M7" s="58">
        <f>'Численность обучающихся за счет'!O49</f>
        <v>0</v>
      </c>
      <c r="N7" s="58">
        <f>'Численность обучающихся за счет'!P49</f>
        <v>0</v>
      </c>
    </row>
    <row r="8" spans="1:14" ht="12.75">
      <c r="A8" s="58">
        <v>7</v>
      </c>
      <c r="B8" s="34" t="s">
        <v>72</v>
      </c>
      <c r="C8" s="58">
        <f>'Численность обучающихся за счет'!E5+'Численность обучающихся за счет'!E26+'Численность обучающихся за счет'!E27</f>
        <v>69</v>
      </c>
      <c r="D8" s="58">
        <f>'Численность обучающихся за счет'!F5+'Численность обучающихся за счет'!F26+'Численность обучающихся за счет'!F27</f>
        <v>71</v>
      </c>
      <c r="E8" s="58">
        <f>'Численность обучающихся за счет'!G5+'Численность обучающихся за счет'!G26+'Численность обучающихся за счет'!G27</f>
        <v>71</v>
      </c>
      <c r="F8" s="58">
        <f>'Численность обучающихся за счет'!H5+'Численность обучающихся за счет'!H26+'Численность обучающихся за счет'!H27</f>
        <v>70</v>
      </c>
      <c r="G8" s="58">
        <f>'Численность обучающихся за счет'!I5+'Численность обучающихся за счет'!I26+'Численность обучающихся за счет'!I27</f>
        <v>70</v>
      </c>
      <c r="H8" s="58">
        <f>'Численность обучающихся за счет'!J5+'Численность обучающихся за счет'!J26+'Численность обучающихся за счет'!J27</f>
        <v>0</v>
      </c>
      <c r="I8" s="58">
        <f>'Численность обучающихся за счет'!K5+'Численность обучающихся за счет'!K26+'Численность обучающихся за счет'!K27</f>
        <v>0</v>
      </c>
      <c r="J8" s="58">
        <f>'Численность обучающихся за счет'!L5+'Численность обучающихся за счет'!L26+'Численность обучающихся за счет'!L27</f>
        <v>0</v>
      </c>
      <c r="K8" s="58">
        <f>'Численность обучающихся за счет'!M5+'Численность обучающихся за счет'!M26+'Численность обучающихся за счет'!M27</f>
        <v>0</v>
      </c>
      <c r="L8" s="58">
        <f>'Численность обучающихся за счет'!N5+'Численность обучающихся за счет'!N26+'Численность обучающихся за счет'!N27</f>
        <v>0</v>
      </c>
      <c r="M8" s="58">
        <f>'Численность обучающихся за счет'!O5+'Численность обучающихся за счет'!O26+'Численность обучающихся за счет'!O27</f>
        <v>0</v>
      </c>
      <c r="N8" s="58">
        <f>'Численность обучающихся за счет'!P5+'Численность обучающихся за счет'!P26+'Численность обучающихся за счет'!P27</f>
        <v>0</v>
      </c>
    </row>
    <row r="9" spans="1:14" ht="12.75">
      <c r="A9" s="58">
        <v>8</v>
      </c>
      <c r="B9" s="35" t="s">
        <v>73</v>
      </c>
      <c r="C9" s="58">
        <f>'Численность обучающихся за счет'!E6+'Численность обучающихся за счет'!E29</f>
        <v>44</v>
      </c>
      <c r="D9" s="58">
        <f>'Численность обучающихся за счет'!F6+'Численность обучающихся за счет'!F29</f>
        <v>43</v>
      </c>
      <c r="E9" s="58">
        <f>'Численность обучающихся за счет'!G6+'Численность обучающихся за счет'!G29</f>
        <v>43</v>
      </c>
      <c r="F9" s="58">
        <f>'Численность обучающихся за счет'!H6+'Численность обучающихся за счет'!H29</f>
        <v>43</v>
      </c>
      <c r="G9" s="58">
        <f>'Численность обучающихся за счет'!I6+'Численность обучающихся за счет'!I29</f>
        <v>42</v>
      </c>
      <c r="H9" s="58">
        <f>'Численность обучающихся за счет'!J6+'Численность обучающихся за счет'!J29</f>
        <v>0</v>
      </c>
      <c r="I9" s="58">
        <f>'Численность обучающихся за счет'!K6+'Численность обучающихся за счет'!K29</f>
        <v>0</v>
      </c>
      <c r="J9" s="58">
        <f>'Численность обучающихся за счет'!L6+'Численность обучающихся за счет'!L29</f>
        <v>0</v>
      </c>
      <c r="K9" s="58">
        <f>'Численность обучающихся за счет'!M6+'Численность обучающихся за счет'!M29</f>
        <v>0</v>
      </c>
      <c r="L9" s="58">
        <f>'Численность обучающихся за счет'!N6+'Численность обучающихся за счет'!N29</f>
        <v>0</v>
      </c>
      <c r="M9" s="58">
        <f>'Численность обучающихся за счет'!O6+'Численность обучающихся за счет'!O29</f>
        <v>0</v>
      </c>
      <c r="N9" s="58">
        <f>'Численность обучающихся за счет'!P6+'Численность обучающихся за счет'!P29</f>
        <v>0</v>
      </c>
    </row>
    <row r="10" spans="1:14" ht="12.75">
      <c r="A10" s="58">
        <v>9</v>
      </c>
      <c r="B10" s="50" t="s">
        <v>75</v>
      </c>
      <c r="C10" s="58">
        <f>'Численность обучающихся за счет'!E31</f>
        <v>25</v>
      </c>
      <c r="D10" s="58">
        <f>'Численность обучающихся за счет'!F31</f>
        <v>25</v>
      </c>
      <c r="E10" s="58">
        <f>'Численность обучающихся за счет'!G31</f>
        <v>25</v>
      </c>
      <c r="F10" s="58">
        <f>'Численность обучающихся за счет'!H31</f>
        <v>25</v>
      </c>
      <c r="G10" s="58">
        <f>'Численность обучающихся за счет'!I31</f>
        <v>25</v>
      </c>
      <c r="H10" s="58">
        <f>'Численность обучающихся за счет'!J31</f>
        <v>0</v>
      </c>
      <c r="I10" s="58">
        <f>'Численность обучающихся за счет'!K31</f>
        <v>0</v>
      </c>
      <c r="J10" s="58">
        <f>'Численность обучающихся за счет'!L31</f>
        <v>0</v>
      </c>
      <c r="K10" s="58">
        <f>'Численность обучающихся за счет'!M31</f>
        <v>0</v>
      </c>
      <c r="L10" s="58">
        <f>'Численность обучающихся за счет'!N31</f>
        <v>0</v>
      </c>
      <c r="M10" s="58">
        <f>'Численность обучающихся за счет'!O31</f>
        <v>0</v>
      </c>
      <c r="N10" s="58">
        <f>'Численность обучающихся за счет'!P31</f>
        <v>0</v>
      </c>
    </row>
    <row r="11" spans="1:14" ht="12.75">
      <c r="A11" s="58">
        <v>10</v>
      </c>
      <c r="B11" s="38" t="s">
        <v>115</v>
      </c>
      <c r="C11" s="58">
        <f>'Численность обучающихся за счет'!E9</f>
        <v>25</v>
      </c>
      <c r="D11" s="58">
        <f>'Численность обучающихся за счет'!F9</f>
        <v>25</v>
      </c>
      <c r="E11" s="58">
        <f>'Численность обучающихся за счет'!G9</f>
        <v>25</v>
      </c>
      <c r="F11" s="58">
        <f>'Численность обучающихся за счет'!H9</f>
        <v>25</v>
      </c>
      <c r="G11" s="58">
        <f>'Численность обучающихся за счет'!I9</f>
        <v>25</v>
      </c>
      <c r="H11" s="58">
        <f>'Численность обучающихся за счет'!J9</f>
        <v>0</v>
      </c>
      <c r="I11" s="58">
        <f>'Численность обучающихся за счет'!K9</f>
        <v>0</v>
      </c>
      <c r="J11" s="58">
        <f>'Численность обучающихся за счет'!L9</f>
        <v>0</v>
      </c>
      <c r="K11" s="58">
        <f>'Численность обучающихся за счет'!M9</f>
        <v>0</v>
      </c>
      <c r="L11" s="58">
        <f>'Численность обучающихся за счет'!N9</f>
        <v>0</v>
      </c>
      <c r="M11" s="58">
        <f>'Численность обучающихся за счет'!O9</f>
        <v>0</v>
      </c>
      <c r="N11" s="58">
        <f>'Численность обучающихся за счет'!P9</f>
        <v>0</v>
      </c>
    </row>
    <row r="12" spans="1:14" ht="12.75">
      <c r="A12" s="58">
        <v>11</v>
      </c>
      <c r="B12" s="39" t="s">
        <v>118</v>
      </c>
      <c r="C12" s="58">
        <f>'Численность обучающихся за счет'!E21</f>
        <v>2</v>
      </c>
      <c r="D12" s="58">
        <f>'Численность обучающихся за счет'!F21</f>
        <v>2</v>
      </c>
      <c r="E12" s="58">
        <f>'Численность обучающихся за счет'!G21</f>
        <v>2</v>
      </c>
      <c r="F12" s="58">
        <f>'Численность обучающихся за счет'!H21</f>
        <v>2</v>
      </c>
      <c r="G12" s="58">
        <f>'Численность обучающихся за счет'!I21</f>
        <v>2</v>
      </c>
      <c r="H12" s="58">
        <f>'Численность обучающихся за счет'!J21</f>
        <v>0</v>
      </c>
      <c r="I12" s="58">
        <f>'Численность обучающихся за счет'!K21</f>
        <v>0</v>
      </c>
      <c r="J12" s="58">
        <f>'Численность обучающихся за счет'!L21</f>
        <v>0</v>
      </c>
      <c r="K12" s="58">
        <f>'Численность обучающихся за счет'!M21</f>
        <v>0</v>
      </c>
      <c r="L12" s="58">
        <f>'Численность обучающихся за счет'!N21</f>
        <v>0</v>
      </c>
      <c r="M12" s="58">
        <f>'Численность обучающихся за счет'!O21</f>
        <v>0</v>
      </c>
      <c r="N12" s="58">
        <f>'Численность обучающихся за счет'!P21</f>
        <v>0</v>
      </c>
    </row>
    <row r="13" spans="1:14" ht="12.75">
      <c r="A13" s="58">
        <v>12</v>
      </c>
      <c r="B13" s="40" t="s">
        <v>119</v>
      </c>
      <c r="C13" s="58">
        <f>'Численность обучающихся за счет'!E22</f>
        <v>3</v>
      </c>
      <c r="D13" s="58">
        <f>'Численность обучающихся за счет'!F22</f>
        <v>3</v>
      </c>
      <c r="E13" s="58">
        <f>'Численность обучающихся за счет'!G22</f>
        <v>3</v>
      </c>
      <c r="F13" s="58">
        <f>'Численность обучающихся за счет'!H22</f>
        <v>2</v>
      </c>
      <c r="G13" s="58">
        <f>'Численность обучающихся за счет'!I22</f>
        <v>2</v>
      </c>
      <c r="H13" s="58">
        <f>'Численность обучающихся за счет'!J22</f>
        <v>0</v>
      </c>
      <c r="I13" s="58">
        <f>'Численность обучающихся за счет'!K22</f>
        <v>0</v>
      </c>
      <c r="J13" s="58">
        <f>'Численность обучающихся за счет'!L22</f>
        <v>0</v>
      </c>
      <c r="K13" s="58">
        <f>'Численность обучающихся за счет'!M22</f>
        <v>0</v>
      </c>
      <c r="L13" s="58">
        <f>'Численность обучающихся за счет'!N22</f>
        <v>0</v>
      </c>
      <c r="M13" s="58">
        <f>'Численность обучающихся за счет'!O22</f>
        <v>0</v>
      </c>
      <c r="N13" s="58">
        <f>'Численность обучающихся за счет'!P22</f>
        <v>0</v>
      </c>
    </row>
    <row r="14" spans="1:14" ht="12.75">
      <c r="A14" s="58"/>
      <c r="B14" s="40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</row>
    <row r="15" spans="1:14" ht="12.75">
      <c r="A15" s="58">
        <v>13</v>
      </c>
      <c r="B15" s="52" t="s">
        <v>21</v>
      </c>
      <c r="C15" s="58">
        <f>'Численность обучающихся за счет'!E39+'Численность обучающихся за счет'!E62</f>
        <v>44</v>
      </c>
      <c r="D15" s="58">
        <f>'Численность обучающихся за счет'!F39+'Численность обучающихся за счет'!F62</f>
        <v>45</v>
      </c>
      <c r="E15" s="58">
        <f>'Численность обучающихся за счет'!G39+'Численность обучающихся за счет'!G62</f>
        <v>44</v>
      </c>
      <c r="F15" s="58">
        <f>'Численность обучающихся за счет'!H39+'Численность обучающихся за счет'!H62</f>
        <v>44</v>
      </c>
      <c r="G15" s="58">
        <f>'Численность обучающихся за счет'!I39+'Численность обучающихся за счет'!I62</f>
        <v>44</v>
      </c>
      <c r="H15" s="58">
        <f>'Численность обучающихся за счет'!J39+'Численность обучающихся за счет'!J62</f>
        <v>0</v>
      </c>
      <c r="I15" s="58">
        <f>'Численность обучающихся за счет'!K39+'Численность обучающихся за счет'!K62</f>
        <v>0</v>
      </c>
      <c r="J15" s="58">
        <f>'Численность обучающихся за счет'!L39+'Численность обучающихся за счет'!L62</f>
        <v>0</v>
      </c>
      <c r="K15" s="58">
        <f>'Численность обучающихся за счет'!M39+'Численность обучающихся за счет'!M62</f>
        <v>0</v>
      </c>
      <c r="L15" s="58">
        <f>'Численность обучающихся за счет'!N39+'Численность обучающихся за счет'!N62</f>
        <v>0</v>
      </c>
      <c r="M15" s="58">
        <f>'Численность обучающихся за счет'!O39+'Численность обучающихся за счет'!O62</f>
        <v>0</v>
      </c>
      <c r="N15" s="58">
        <f>'Численность обучающихся за счет'!P39+'Численность обучающихся за счет'!P62</f>
        <v>0</v>
      </c>
    </row>
    <row r="16" spans="1:14" ht="12.75">
      <c r="A16" s="58">
        <v>14</v>
      </c>
      <c r="B16" s="46" t="s">
        <v>4</v>
      </c>
      <c r="C16" s="58">
        <f>'Численность обучающихся за счет'!E17+'Численность обучающихся за счет'!E52</f>
        <v>47</v>
      </c>
      <c r="D16" s="58">
        <f>'Численность обучающихся за счет'!F17+'Численность обучающихся за счет'!F52</f>
        <v>48</v>
      </c>
      <c r="E16" s="58">
        <f>'Численность обучающихся за счет'!G17+'Численность обучающихся за счет'!G52</f>
        <v>47</v>
      </c>
      <c r="F16" s="58">
        <f>'Численность обучающихся за счет'!H17+'Численность обучающихся за счет'!H52</f>
        <v>47</v>
      </c>
      <c r="G16" s="58">
        <f>'Численность обучающихся за счет'!I17+'Численность обучающихся за счет'!I52</f>
        <v>47</v>
      </c>
      <c r="H16" s="58">
        <f>'Численность обучающихся за счет'!J17+'Численность обучающихся за счет'!J52</f>
        <v>0</v>
      </c>
      <c r="I16" s="58">
        <f>'Численность обучающихся за счет'!K17+'Численность обучающихся за счет'!K52</f>
        <v>0</v>
      </c>
      <c r="J16" s="58">
        <f>'Численность обучающихся за счет'!L17+'Численность обучающихся за счет'!L52</f>
        <v>0</v>
      </c>
      <c r="K16" s="58">
        <f>'Численность обучающихся за счет'!M17+'Численность обучающихся за счет'!M52</f>
        <v>0</v>
      </c>
      <c r="L16" s="58">
        <f>'Численность обучающихся за счет'!N17+'Численность обучающихся за счет'!N52</f>
        <v>0</v>
      </c>
      <c r="M16" s="58">
        <f>'Численность обучающихся за счет'!O17+'Численность обучающихся за счет'!O52</f>
        <v>0</v>
      </c>
      <c r="N16" s="58">
        <f>'Численность обучающихся за счет'!P17+'Численность обучающихся за счет'!P52</f>
        <v>0</v>
      </c>
    </row>
    <row r="17" spans="1:14" ht="12.75">
      <c r="A17" s="58">
        <v>15</v>
      </c>
      <c r="B17" s="41" t="s">
        <v>18</v>
      </c>
      <c r="C17" s="58">
        <f>'Численность обучающихся за счет'!E12+'Численность обучающихся за счет'!E36+'Численность обучающихся за счет'!E55+'Численность обучающихся за счет'!E60</f>
        <v>99</v>
      </c>
      <c r="D17" s="58">
        <f>'Численность обучающихся за счет'!F12+'Численность обучающихся за счет'!F36+'Численность обучающихся за счет'!F55+'Численность обучающихся за счет'!F60</f>
        <v>101</v>
      </c>
      <c r="E17" s="58">
        <f>'Численность обучающихся за счет'!G12+'Численность обучающихся за счет'!G36+'Численность обучающихся за счет'!G55+'Численность обучающихся за счет'!G60</f>
        <v>101</v>
      </c>
      <c r="F17" s="58">
        <f>'Численность обучающихся за счет'!H12+'Численность обучающихся за счет'!H36+'Численность обучающихся за счет'!H55+'Численность обучающихся за счет'!H60</f>
        <v>101</v>
      </c>
      <c r="G17" s="58">
        <f>'Численность обучающихся за счет'!I12+'Численность обучающихся за счет'!I36+'Численность обучающихся за счет'!I55+'Численность обучающихся за счет'!I60</f>
        <v>101</v>
      </c>
      <c r="H17" s="58">
        <f>'Численность обучающихся за счет'!J12+'Численность обучающихся за счет'!J36+'Численность обучающихся за счет'!J55+'Численность обучающихся за счет'!J60</f>
        <v>0</v>
      </c>
      <c r="I17" s="58">
        <f>'Численность обучающихся за счет'!K12+'Численность обучающихся за счет'!K36+'Численность обучающихся за счет'!K55+'Численность обучающихся за счет'!K60</f>
        <v>0</v>
      </c>
      <c r="J17" s="58">
        <f>'Численность обучающихся за счет'!L12+'Численность обучающихся за счет'!L36+'Численность обучающихся за счет'!L55+'Численность обучающихся за счет'!L60</f>
        <v>0</v>
      </c>
      <c r="K17" s="58">
        <f>'Численность обучающихся за счет'!M12+'Численность обучающихся за счет'!M36+'Численность обучающихся за счет'!M55+'Численность обучающихся за счет'!M60</f>
        <v>0</v>
      </c>
      <c r="L17" s="58">
        <f>'Численность обучающихся за счет'!N12+'Численность обучающихся за счет'!N36+'Численность обучающихся за счет'!N55+'Численность обучающихся за счет'!N60</f>
        <v>0</v>
      </c>
      <c r="M17" s="58">
        <f>'Численность обучающихся за счет'!O12+'Численность обучающихся за счет'!O36+'Численность обучающихся за счет'!O55+'Численность обучающихся за счет'!O60</f>
        <v>0</v>
      </c>
      <c r="N17" s="58">
        <f>'Численность обучающихся за счет'!P12+'Численность обучающихся за счет'!P36+'Численность обучающихся за счет'!P55+'Численность обучающихся за счет'!P60</f>
        <v>0</v>
      </c>
    </row>
    <row r="18" spans="1:14" ht="12.75">
      <c r="A18" s="58">
        <v>16</v>
      </c>
      <c r="B18" s="57" t="s">
        <v>22</v>
      </c>
      <c r="C18" s="58">
        <f>'Численность обучающихся за счет'!E56</f>
        <v>22</v>
      </c>
      <c r="D18" s="58">
        <f>'Численность обучающихся за счет'!F56</f>
        <v>22</v>
      </c>
      <c r="E18" s="58">
        <f>'Численность обучающихся за счет'!G56</f>
        <v>22</v>
      </c>
      <c r="F18" s="58">
        <f>'Численность обучающихся за счет'!H56</f>
        <v>22</v>
      </c>
      <c r="G18" s="58">
        <f>'Численность обучающихся за счет'!I56</f>
        <v>22</v>
      </c>
      <c r="H18" s="58">
        <f>'Численность обучающихся за счет'!J56</f>
        <v>0</v>
      </c>
      <c r="I18" s="58">
        <f>'Численность обучающихся за счет'!K56</f>
        <v>0</v>
      </c>
      <c r="J18" s="58">
        <f>'Численность обучающихся за счет'!L56</f>
        <v>0</v>
      </c>
      <c r="K18" s="58">
        <f>'Численность обучающихся за счет'!M56</f>
        <v>0</v>
      </c>
      <c r="L18" s="58">
        <f>'Численность обучающихся за счет'!N56</f>
        <v>0</v>
      </c>
      <c r="M18" s="58">
        <f>'Численность обучающихся за счет'!O56</f>
        <v>0</v>
      </c>
      <c r="N18" s="58">
        <f>'Численность обучающихся за счет'!P56</f>
        <v>0</v>
      </c>
    </row>
    <row r="19" spans="1:14" ht="12.75">
      <c r="A19" s="58">
        <v>17</v>
      </c>
      <c r="B19" s="53" t="s">
        <v>86</v>
      </c>
      <c r="C19" s="58">
        <f>'Численность обучающихся за счет'!E41</f>
        <v>26</v>
      </c>
      <c r="D19" s="58">
        <f>'Численность обучающихся за счет'!F41</f>
        <v>26</v>
      </c>
      <c r="E19" s="58">
        <f>'Численность обучающихся за счет'!G41</f>
        <v>24</v>
      </c>
      <c r="F19" s="58">
        <f>'Численность обучающихся за счет'!H41</f>
        <v>23</v>
      </c>
      <c r="G19" s="58">
        <f>'Численность обучающихся за счет'!I41</f>
        <v>22</v>
      </c>
      <c r="H19" s="58">
        <f>'Численность обучающихся за счет'!J41</f>
        <v>0</v>
      </c>
      <c r="I19" s="58">
        <f>'Численность обучающихся за счет'!K41</f>
        <v>0</v>
      </c>
      <c r="J19" s="58">
        <f>'Численность обучающихся за счет'!L41</f>
        <v>0</v>
      </c>
      <c r="K19" s="58">
        <f>'Численность обучающихся за счет'!M41</f>
        <v>0</v>
      </c>
      <c r="L19" s="58">
        <f>'Численность обучающихся за счет'!N41</f>
        <v>0</v>
      </c>
      <c r="M19" s="58">
        <f>'Численность обучающихся за счет'!O41</f>
        <v>0</v>
      </c>
      <c r="N19" s="58">
        <f>'Численность обучающихся за счет'!P41</f>
        <v>0</v>
      </c>
    </row>
    <row r="20" spans="1:14" ht="12.75">
      <c r="A20" s="58">
        <v>18</v>
      </c>
      <c r="B20" s="45" t="s">
        <v>35</v>
      </c>
      <c r="C20" s="58">
        <f>'Численность обучающихся за счет'!E16+'Численность обучающихся за счет'!E53</f>
        <v>50</v>
      </c>
      <c r="D20" s="58">
        <f>'Численность обучающихся за счет'!F16+'Численность обучающихся за счет'!F53</f>
        <v>52</v>
      </c>
      <c r="E20" s="58">
        <f>'Численность обучающихся за счет'!G16+'Численность обучающихся за счет'!G53</f>
        <v>52</v>
      </c>
      <c r="F20" s="58">
        <f>'Численность обучающихся за счет'!H16+'Численность обучающихся за счет'!H53</f>
        <v>52</v>
      </c>
      <c r="G20" s="58">
        <f>'Численность обучающихся за счет'!I16+'Численность обучающихся за счет'!I53</f>
        <v>52</v>
      </c>
      <c r="H20" s="58">
        <f>'Численность обучающихся за счет'!J16+'Численность обучающихся за счет'!J53</f>
        <v>0</v>
      </c>
      <c r="I20" s="58">
        <f>'Численность обучающихся за счет'!K16+'Численность обучающихся за счет'!K53</f>
        <v>0</v>
      </c>
      <c r="J20" s="58">
        <f>'Численность обучающихся за счет'!L16+'Численность обучающихся за счет'!L53</f>
        <v>0</v>
      </c>
      <c r="K20" s="58">
        <f>'Численность обучающихся за счет'!M16+'Численность обучающихся за счет'!M53</f>
        <v>0</v>
      </c>
      <c r="L20" s="58">
        <f>'Численность обучающихся за счет'!N16+'Численность обучающихся за счет'!N53</f>
        <v>0</v>
      </c>
      <c r="M20" s="58">
        <f>'Численность обучающихся за счет'!O16+'Численность обучающихся за счет'!O53</f>
        <v>0</v>
      </c>
      <c r="N20" s="58">
        <f>'Численность обучающихся за счет'!P16+'Численность обучающихся за счет'!P53</f>
        <v>0</v>
      </c>
    </row>
    <row r="21" spans="1:14" ht="12.75">
      <c r="A21" s="58">
        <v>19</v>
      </c>
      <c r="B21" s="44" t="s">
        <v>37</v>
      </c>
      <c r="C21" s="58">
        <f>'Численность обучающихся за счет'!E15+'Численность обучающихся за счет'!E40+'Численность обучающихся за счет'!E61</f>
        <v>57</v>
      </c>
      <c r="D21" s="58">
        <f>'Численность обучающихся за счет'!F15+'Численность обучающихся за счет'!F40+'Численность обучающихся за счет'!F61</f>
        <v>56</v>
      </c>
      <c r="E21" s="58">
        <f>'Численность обучающихся за счет'!G15+'Численность обучающихся за счет'!G40+'Численность обучающихся за счет'!G61</f>
        <v>57</v>
      </c>
      <c r="F21" s="58">
        <f>'Численность обучающихся за счет'!H15+'Численность обучающихся за счет'!H40+'Численность обучающихся за счет'!H61</f>
        <v>57</v>
      </c>
      <c r="G21" s="58">
        <f>'Численность обучающихся за счет'!I15+'Численность обучающихся за счет'!I40+'Численность обучающихся за счет'!I61</f>
        <v>57</v>
      </c>
      <c r="H21" s="58">
        <f>'Численность обучающихся за счет'!J15+'Численность обучающихся за счет'!J40+'Численность обучающихся за счет'!J61</f>
        <v>0</v>
      </c>
      <c r="I21" s="58">
        <f>'Численность обучающихся за счет'!K15+'Численность обучающихся за счет'!K40+'Численность обучающихся за счет'!K61</f>
        <v>0</v>
      </c>
      <c r="J21" s="58">
        <f>'Численность обучающихся за счет'!L15+'Численность обучающихся за счет'!L40+'Численность обучающихся за счет'!L61</f>
        <v>0</v>
      </c>
      <c r="K21" s="58">
        <f>'Численность обучающихся за счет'!M15+'Численность обучающихся за счет'!M40+'Численность обучающихся за счет'!M61</f>
        <v>0</v>
      </c>
      <c r="L21" s="58">
        <f>'Численность обучающихся за счет'!N15+'Численность обучающихся за счет'!N40+'Численность обучающихся за счет'!N61</f>
        <v>0</v>
      </c>
      <c r="M21" s="58">
        <f>'Численность обучающихся за счет'!O15+'Численность обучающихся за счет'!O40+'Численность обучающихся за счет'!O61</f>
        <v>0</v>
      </c>
      <c r="N21" s="58">
        <f>'Численность обучающихся за счет'!P15+'Численность обучающихся за счет'!P40+'Численность обучающихся за счет'!P61</f>
        <v>0</v>
      </c>
    </row>
    <row r="22" spans="1:14" ht="12.75">
      <c r="A22" s="58">
        <v>20</v>
      </c>
      <c r="B22" s="42" t="s">
        <v>84</v>
      </c>
      <c r="C22" s="58">
        <f>'Численность обучающихся за счет'!E13+'Численность обучающихся за счет'!E37</f>
        <v>50</v>
      </c>
      <c r="D22" s="58">
        <f>'Численность обучающихся за счет'!F13+'Численность обучающихся за счет'!F37</f>
        <v>50</v>
      </c>
      <c r="E22" s="58">
        <f>'Численность обучающихся за счет'!G13+'Численность обучающихся за счет'!G37</f>
        <v>50</v>
      </c>
      <c r="F22" s="58">
        <f>'Численность обучающихся за счет'!H13+'Численность обучающихся за счет'!H37</f>
        <v>50</v>
      </c>
      <c r="G22" s="58">
        <f>'Численность обучающихся за счет'!I13+'Численность обучающихся за счет'!I37</f>
        <v>50</v>
      </c>
      <c r="H22" s="58">
        <f>'Численность обучающихся за счет'!J13+'Численность обучающихся за счет'!J37</f>
        <v>0</v>
      </c>
      <c r="I22" s="58">
        <f>'Численность обучающихся за счет'!K13+'Численность обучающихся за счет'!K37</f>
        <v>0</v>
      </c>
      <c r="J22" s="58">
        <f>'Численность обучающихся за счет'!L13+'Численность обучающихся за счет'!L37</f>
        <v>0</v>
      </c>
      <c r="K22" s="58">
        <f>'Численность обучающихся за счет'!M13+'Численность обучающихся за счет'!M37</f>
        <v>0</v>
      </c>
      <c r="L22" s="58">
        <f>'Численность обучающихся за счет'!N13+'Численность обучающихся за счет'!N37</f>
        <v>0</v>
      </c>
      <c r="M22" s="58">
        <f>'Численность обучающихся за счет'!O13+'Численность обучающихся за счет'!O37</f>
        <v>0</v>
      </c>
      <c r="N22" s="58">
        <f>'Численность обучающихся за счет'!P13+'Численность обучающихся за счет'!P37</f>
        <v>0</v>
      </c>
    </row>
    <row r="23" spans="1:14" ht="12.75">
      <c r="A23" s="58">
        <v>21</v>
      </c>
      <c r="B23" s="43" t="s">
        <v>85</v>
      </c>
      <c r="C23" s="58">
        <f>'Численность обучающихся за счет'!E14+'Численность обучающихся за счет'!E38</f>
        <v>50</v>
      </c>
      <c r="D23" s="58">
        <f>'Численность обучающихся за счет'!F14+'Численность обучающихся за счет'!F38</f>
        <v>51</v>
      </c>
      <c r="E23" s="58">
        <f>'Численность обучающихся за счет'!G14+'Численность обучающихся за счет'!G38</f>
        <v>51</v>
      </c>
      <c r="F23" s="58">
        <f>'Численность обучающихся за счет'!H14+'Численность обучающихся за счет'!H38</f>
        <v>51</v>
      </c>
      <c r="G23" s="58">
        <f>'Численность обучающихся за счет'!I14+'Численность обучающихся за счет'!I38</f>
        <v>50</v>
      </c>
      <c r="H23" s="58">
        <f>'Численность обучающихся за счет'!J14+'Численность обучающихся за счет'!J38</f>
        <v>0</v>
      </c>
      <c r="I23" s="58">
        <f>'Численность обучающихся за счет'!K14+'Численность обучающихся за счет'!K38</f>
        <v>0</v>
      </c>
      <c r="J23" s="58">
        <f>'Численность обучающихся за счет'!L14+'Численность обучающихся за счет'!L38</f>
        <v>0</v>
      </c>
      <c r="K23" s="58">
        <f>'Численность обучающихся за счет'!M14+'Численность обучающихся за счет'!M38</f>
        <v>0</v>
      </c>
      <c r="L23" s="58">
        <f>'Численность обучающихся за счет'!N14+'Численность обучающихся за счет'!N38</f>
        <v>0</v>
      </c>
      <c r="M23" s="58">
        <f>'Численность обучающихся за счет'!O14+'Численность обучающихся за счет'!O38</f>
        <v>0</v>
      </c>
      <c r="N23" s="58">
        <f>'Численность обучающихся за счет'!P14+'Численность обучающихся за счет'!P38</f>
        <v>0</v>
      </c>
    </row>
    <row r="24" spans="1:14" ht="12.75">
      <c r="A24" s="58">
        <v>22</v>
      </c>
      <c r="B24" s="51" t="s">
        <v>83</v>
      </c>
      <c r="C24" s="58">
        <f>'Численность обучающихся за счет'!E35</f>
        <v>20</v>
      </c>
      <c r="D24" s="58">
        <f>'Численность обучающихся за счет'!F35</f>
        <v>20</v>
      </c>
      <c r="E24" s="58">
        <f>'Численность обучающихся за счет'!G35</f>
        <v>19</v>
      </c>
      <c r="F24" s="58">
        <f>'Численность обучающихся за счет'!H35</f>
        <v>19</v>
      </c>
      <c r="G24" s="58">
        <f>'Численность обучающихся за счет'!I35</f>
        <v>19</v>
      </c>
      <c r="H24" s="58">
        <f>'Численность обучающихся за счет'!J35</f>
        <v>0</v>
      </c>
      <c r="I24" s="58">
        <f>'Численность обучающихся за счет'!K35</f>
        <v>0</v>
      </c>
      <c r="J24" s="58">
        <f>'Численность обучающихся за счет'!L35</f>
        <v>0</v>
      </c>
      <c r="K24" s="58">
        <f>'Численность обучающихся за счет'!M35</f>
        <v>0</v>
      </c>
      <c r="L24" s="58">
        <f>'Численность обучающихся за счет'!N35</f>
        <v>0</v>
      </c>
      <c r="M24" s="58">
        <f>'Численность обучающихся за счет'!O35</f>
        <v>0</v>
      </c>
      <c r="N24" s="58">
        <f>'Численность обучающихся за счет'!P35</f>
        <v>0</v>
      </c>
    </row>
    <row r="25" spans="1:14" ht="12.75">
      <c r="A25" s="58">
        <v>23</v>
      </c>
      <c r="B25" s="48" t="s">
        <v>41</v>
      </c>
      <c r="C25" s="58">
        <f>'Численность обучающихся за счет'!E19+'Численность обучающихся за счет'!E54+'Численность обучающихся за счет'!E63</f>
        <v>73</v>
      </c>
      <c r="D25" s="58">
        <f>'Численность обучающихся за счет'!F19+'Численность обучающихся за счет'!F54+'Численность обучающихся за счет'!F63</f>
        <v>72</v>
      </c>
      <c r="E25" s="58">
        <f>'Численность обучающихся за счет'!G19+'Численность обучающихся за счет'!G54+'Численность обучающихся за счет'!G63</f>
        <v>72</v>
      </c>
      <c r="F25" s="58">
        <f>'Численность обучающихся за счет'!H19+'Численность обучающихся за счет'!H54+'Численность обучающихся за счет'!H63</f>
        <v>73</v>
      </c>
      <c r="G25" s="58">
        <f>'Численность обучающихся за счет'!I19+'Численность обучающихся за счет'!I54+'Численность обучающихся за счет'!I63</f>
        <v>72</v>
      </c>
      <c r="H25" s="58">
        <f>'Численность обучающихся за счет'!J19+'Численность обучающихся за счет'!J54+'Численность обучающихся за счет'!J63</f>
        <v>0</v>
      </c>
      <c r="I25" s="58">
        <f>'Численность обучающихся за счет'!K19+'Численность обучающихся за счет'!K54+'Численность обучающихся за счет'!K63</f>
        <v>0</v>
      </c>
      <c r="J25" s="58">
        <f>'Численность обучающихся за счет'!L19+'Численность обучающихся за счет'!L54+'Численность обучающихся за счет'!L63</f>
        <v>0</v>
      </c>
      <c r="K25" s="58">
        <f>'Численность обучающихся за счет'!M19+'Численность обучающихся за счет'!M54+'Численность обучающихся за счет'!M63</f>
        <v>0</v>
      </c>
      <c r="L25" s="58">
        <f>'Численность обучающихся за счет'!N19+'Численность обучающихся за счет'!N54+'Численность обучающихся за счет'!N63</f>
        <v>0</v>
      </c>
      <c r="M25" s="58">
        <f>'Численность обучающихся за счет'!O19+'Численность обучающихся за счет'!O54+'Численность обучающихся за счет'!O63</f>
        <v>0</v>
      </c>
      <c r="N25" s="58">
        <f>'Численность обучающихся за счет'!P19+'Численность обучающихся за счет'!P54+'Численность обучающихся за счет'!P63</f>
        <v>0</v>
      </c>
    </row>
    <row r="26" spans="1:14" ht="12.75" customHeight="1">
      <c r="A26" s="58">
        <v>24</v>
      </c>
      <c r="B26" s="47" t="s">
        <v>132</v>
      </c>
      <c r="C26" s="58">
        <f>'Численность обучающихся за счет'!E18</f>
        <v>25</v>
      </c>
      <c r="D26" s="58">
        <f>'Численность обучающихся за счет'!F18</f>
        <v>26</v>
      </c>
      <c r="E26" s="58">
        <f>'Численность обучающихся за счет'!G18</f>
        <v>26</v>
      </c>
      <c r="F26" s="58">
        <f>'Численность обучающихся за счет'!H18</f>
        <v>26</v>
      </c>
      <c r="G26" s="58">
        <f>'Численность обучающихся за счет'!I18</f>
        <v>26</v>
      </c>
      <c r="H26" s="58">
        <f>'Численность обучающихся за счет'!J18</f>
        <v>0</v>
      </c>
      <c r="I26" s="58">
        <f>'Численность обучающихся за счет'!K18</f>
        <v>0</v>
      </c>
      <c r="J26" s="58">
        <f>'Численность обучающихся за счет'!L18</f>
        <v>0</v>
      </c>
      <c r="K26" s="58">
        <f>'Численность обучающихся за счет'!M18</f>
        <v>0</v>
      </c>
      <c r="L26" s="58">
        <f>'Численность обучающихся за счет'!N18</f>
        <v>0</v>
      </c>
      <c r="M26" s="58">
        <f>'Численность обучающихся за счет'!O18</f>
        <v>0</v>
      </c>
      <c r="N26" s="58">
        <f>'Численность обучающихся за счет'!P18</f>
        <v>0</v>
      </c>
    </row>
    <row r="27" spans="1:14" ht="12.75">
      <c r="A27" s="100" t="s">
        <v>5</v>
      </c>
      <c r="B27" s="100"/>
      <c r="C27" s="59">
        <f>SUM(C2:C26)</f>
        <v>977</v>
      </c>
      <c r="D27" s="59">
        <f aca="true" t="shared" si="0" ref="D27:N27">SUM(D2:D26)</f>
        <v>982</v>
      </c>
      <c r="E27" s="59">
        <f t="shared" si="0"/>
        <v>972</v>
      </c>
      <c r="F27" s="59">
        <f t="shared" si="0"/>
        <v>970</v>
      </c>
      <c r="G27" s="59">
        <f t="shared" si="0"/>
        <v>966</v>
      </c>
      <c r="H27" s="59">
        <f t="shared" si="0"/>
        <v>0</v>
      </c>
      <c r="I27" s="59">
        <f t="shared" si="0"/>
        <v>0</v>
      </c>
      <c r="J27" s="59">
        <f t="shared" si="0"/>
        <v>0</v>
      </c>
      <c r="K27" s="59">
        <f t="shared" si="0"/>
        <v>0</v>
      </c>
      <c r="L27" s="59">
        <f t="shared" si="0"/>
        <v>0</v>
      </c>
      <c r="M27" s="59">
        <f t="shared" si="0"/>
        <v>0</v>
      </c>
      <c r="N27" s="59">
        <f t="shared" si="0"/>
        <v>0</v>
      </c>
    </row>
  </sheetData>
  <sheetProtection/>
  <mergeCells count="1">
    <mergeCell ref="A27:B2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M41" sqref="M41"/>
    </sheetView>
  </sheetViews>
  <sheetFormatPr defaultColWidth="9.00390625" defaultRowHeight="12.75"/>
  <cols>
    <col min="2" max="2" width="57.375" style="0" customWidth="1"/>
    <col min="3" max="3" width="6.75390625" style="0" customWidth="1"/>
    <col min="4" max="14" width="4.75390625" style="0" customWidth="1"/>
  </cols>
  <sheetData>
    <row r="15" ht="12.75" customHeight="1"/>
    <row r="17" ht="12.75" customHeight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 Черепанов</dc:creator>
  <cp:keywords/>
  <dc:description/>
  <cp:lastModifiedBy>Приемная комиссия 1</cp:lastModifiedBy>
  <cp:lastPrinted>2023-01-19T05:46:37Z</cp:lastPrinted>
  <dcterms:created xsi:type="dcterms:W3CDTF">2013-03-30T05:34:02Z</dcterms:created>
  <dcterms:modified xsi:type="dcterms:W3CDTF">2023-01-19T05:47:10Z</dcterms:modified>
  <cp:category/>
  <cp:version/>
  <cp:contentType/>
  <cp:contentStatus/>
</cp:coreProperties>
</file>